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0" windowWidth="20730" windowHeight="7110"/>
  </bookViews>
  <sheets>
    <sheet name="Material de Consumo" sheetId="1" r:id="rId1"/>
    <sheet name="Imprensa" sheetId="7" r:id="rId2"/>
    <sheet name="Passagens" sheetId="5" r:id="rId3"/>
    <sheet name="Diárias" sheetId="4" r:id="rId4"/>
    <sheet name="STPJ (Funcionamento)" sheetId="6" r:id="rId5"/>
    <sheet name="STPJ (Fomento)" sheetId="9" r:id="rId6"/>
    <sheet name="Permanente" sheetId="8" r:id="rId7"/>
  </sheets>
  <definedNames>
    <definedName name="_xlnm._FilterDatabase" localSheetId="3" hidden="1">Diárias!$A$5:$H$10</definedName>
    <definedName name="_xlnm._FilterDatabase" localSheetId="0" hidden="1">'Material de Consumo'!$A$5:$L$75</definedName>
    <definedName name="_xlnm._FilterDatabase" localSheetId="2" hidden="1">Passagens!$A$5:$H$15</definedName>
    <definedName name="_xlnm._FilterDatabase" localSheetId="5" hidden="1">'STPJ (Fomento)'!$A$5:$H$15</definedName>
    <definedName name="_xlnm._FilterDatabase" localSheetId="4" hidden="1">'STPJ (Funcionamento)'!$A$5:$H$19</definedName>
    <definedName name="_xlnm.Print_Area" localSheetId="3">Diárias!$A$1:$H$34</definedName>
    <definedName name="_xlnm.Print_Area" localSheetId="1">Imprensa!$A$1:$H$24</definedName>
    <definedName name="_xlnm.Print_Area" localSheetId="0">'Material de Consumo'!$A$1:$H$114</definedName>
    <definedName name="_xlnm.Print_Area" localSheetId="2">Passagens!$A$1:$H$25</definedName>
    <definedName name="_xlnm.Print_Area" localSheetId="6">Permanente!$A$1:$H$23</definedName>
    <definedName name="_xlnm.Print_Area" localSheetId="5">'STPJ (Fomento)'!$A$1:$H$35</definedName>
    <definedName name="_xlnm.Print_Area" localSheetId="4">'STPJ (Funcionamento)'!$A$1:$H$30</definedName>
  </definedNames>
  <calcPr calcId="145621"/>
</workbook>
</file>

<file path=xl/calcChain.xml><?xml version="1.0" encoding="utf-8"?>
<calcChain xmlns="http://schemas.openxmlformats.org/spreadsheetml/2006/main">
  <c r="H42" i="9" l="1"/>
  <c r="H41" i="9"/>
  <c r="H37" i="9"/>
  <c r="H40" i="9"/>
  <c r="H39" i="9"/>
  <c r="H38" i="9"/>
  <c r="H9" i="6" l="1"/>
  <c r="H53" i="1" l="1"/>
  <c r="H9" i="5" l="1"/>
  <c r="H17" i="1" l="1"/>
  <c r="H14" i="1"/>
  <c r="H13" i="1"/>
  <c r="H12" i="1"/>
  <c r="H11" i="1"/>
  <c r="H10" i="1"/>
  <c r="H8" i="1"/>
  <c r="H33" i="4" l="1"/>
  <c r="L113" i="1" l="1"/>
  <c r="H34" i="9" l="1"/>
  <c r="D34" i="9"/>
  <c r="H35" i="9" l="1"/>
  <c r="H113" i="1" l="1"/>
  <c r="H22" i="8" l="1"/>
  <c r="D22" i="8"/>
  <c r="H29" i="6"/>
  <c r="D29" i="6"/>
  <c r="H23" i="7"/>
  <c r="D23" i="7"/>
  <c r="H24" i="5"/>
  <c r="D24" i="5"/>
  <c r="D113" i="1"/>
  <c r="D33" i="4"/>
  <c r="L114" i="1" l="1"/>
  <c r="L117" i="1" s="1"/>
  <c r="H23" i="8"/>
  <c r="H25" i="5"/>
  <c r="H34" i="4"/>
  <c r="H30" i="6"/>
  <c r="H24" i="7"/>
</calcChain>
</file>

<file path=xl/sharedStrings.xml><?xml version="1.0" encoding="utf-8"?>
<sst xmlns="http://schemas.openxmlformats.org/spreadsheetml/2006/main" count="657" uniqueCount="257">
  <si>
    <t>DATA</t>
  </si>
  <si>
    <t>DISCRIMINAÇÃO</t>
  </si>
  <si>
    <t>TIPO DE RECURSO</t>
  </si>
  <si>
    <t>VALOR</t>
  </si>
  <si>
    <t>RECEITAS</t>
  </si>
  <si>
    <t>DESPESAS</t>
  </si>
  <si>
    <t>MATERIAL DE CONSUMO</t>
  </si>
  <si>
    <t>DEPARTAMENTO</t>
  </si>
  <si>
    <t>DIÁRIAS</t>
  </si>
  <si>
    <t>PASSAGENS</t>
  </si>
  <si>
    <t>IMPRENSA</t>
  </si>
  <si>
    <t>MATERIAL PERMANENTE</t>
  </si>
  <si>
    <t xml:space="preserve"> </t>
  </si>
  <si>
    <t>Duodécimo</t>
  </si>
  <si>
    <t>Total Receitas</t>
  </si>
  <si>
    <t>Total Despesas</t>
  </si>
  <si>
    <t>SALDO</t>
  </si>
  <si>
    <t>DESPESAS (ALMOXARIFADO)</t>
  </si>
  <si>
    <t>DESPESAS (EMPENHO)</t>
  </si>
  <si>
    <t>Total Despesas (Almoxarifado)</t>
  </si>
  <si>
    <t>Total Despesas (Empenho)</t>
  </si>
  <si>
    <t>SERVIÇOS DE TERCEIROS - PESSOA JURÍDICA (PTRES 108365)</t>
  </si>
  <si>
    <t>SERVIÇOS DE TERCEIROS - PESSOA JURÍDICA (PTRES 108366)</t>
  </si>
  <si>
    <t>PRESTAÇÃO DE CONTAS 2018</t>
  </si>
  <si>
    <t>Duodécimo ref. 01/2018</t>
  </si>
  <si>
    <t>Liberação para atender a despesas com viagens urgentes</t>
  </si>
  <si>
    <t>Extra-matriz</t>
  </si>
  <si>
    <t>BOT</t>
  </si>
  <si>
    <t>Diárias para membro externo do concurso para docente (Dalva Graciano Ribeiro)</t>
  </si>
  <si>
    <t>Arrecadação - Resoluções FAPEU</t>
  </si>
  <si>
    <t>Taxa MOR</t>
  </si>
  <si>
    <t>Taxa ECZ</t>
  </si>
  <si>
    <t>Taxa CCB</t>
  </si>
  <si>
    <t>Alcoômetro de Gay-Lussac</t>
  </si>
  <si>
    <t>LAMEB</t>
  </si>
  <si>
    <t>Barra magnética 30mm</t>
  </si>
  <si>
    <t>Barra magnética cilíndrica 15cm</t>
  </si>
  <si>
    <t>Cuba para coloração para berço</t>
  </si>
  <si>
    <t>Espátula aço com colher 15cm</t>
  </si>
  <si>
    <t>Espátula aço com colher 20cm</t>
  </si>
  <si>
    <t>Espátula aço com canaleta 15cm</t>
  </si>
  <si>
    <t>Pisseta capacidade 250mL</t>
  </si>
  <si>
    <t>Pisseta capacidade 500mL</t>
  </si>
  <si>
    <t>Ponteira micropipeta 1 a 200 UL</t>
  </si>
  <si>
    <t>Ponteira universal 1000 microlitros</t>
  </si>
  <si>
    <t>Tetina de silicone</t>
  </si>
  <si>
    <t>Frasco para reagente 500mL</t>
  </si>
  <si>
    <t>Erlenmeyer boca estreita 1000mL</t>
  </si>
  <si>
    <t>Luva de procedimento, sem pó, P</t>
  </si>
  <si>
    <t>Máscara panorâmica face inteira</t>
  </si>
  <si>
    <t>Filtro para respirador</t>
  </si>
  <si>
    <t>Papel toalha, saco para limpeza, álcool comum e saco de lixo 100 litros</t>
  </si>
  <si>
    <t>FMC</t>
  </si>
  <si>
    <t>DIR</t>
  </si>
  <si>
    <t>Copos descartáveis, café, açúcar, fósforos, papel A4, envelopes, caneta marca texto e gás de cozinha</t>
  </si>
  <si>
    <t>Envelopes, caneta marca texto, café, açúcar e fósforos</t>
  </si>
  <si>
    <t>CFS</t>
  </si>
  <si>
    <t>Papel A4, envelopes, clips e pilhas palito</t>
  </si>
  <si>
    <t>MIP</t>
  </si>
  <si>
    <t>Papel toalha, esponjas e álcool</t>
  </si>
  <si>
    <t>Taxa BEG</t>
  </si>
  <si>
    <t>Arrecadação - Projeto de Extensão Geison de Souza Izídio</t>
  </si>
  <si>
    <t>Papel toalha e esponjas</t>
  </si>
  <si>
    <t>Duodécimo ref. 02/2018</t>
  </si>
  <si>
    <t>Passagem de volta de membro externo de concurso para docente (Dalva Graciano Ribeiro)</t>
  </si>
  <si>
    <t>Passagem de ida de membro externo de concurso para docente (Dalva Graciano Ribeiro)</t>
  </si>
  <si>
    <t>Passagens de membro externo do concurso para docente (Alexandra Antunes Mastroberti)</t>
  </si>
  <si>
    <t>BEG</t>
  </si>
  <si>
    <t>Diárias para membro externo do concurso para docente (Alexandra Antunes Mastroberti)</t>
  </si>
  <si>
    <t>Soro tipo Anti-A</t>
  </si>
  <si>
    <t>Soro tipo Anti-B</t>
  </si>
  <si>
    <t>Soro tipo Anti-D</t>
  </si>
  <si>
    <t>Reagente Beta HCG</t>
  </si>
  <si>
    <t>Sorbitol</t>
  </si>
  <si>
    <t>Tween 80</t>
  </si>
  <si>
    <t>Carbonato de cálcio</t>
  </si>
  <si>
    <t>Fosfato de cálcio</t>
  </si>
  <si>
    <t>Acetato de sódio anidro</t>
  </si>
  <si>
    <t>Sulfato de cálcio</t>
  </si>
  <si>
    <t>Lamínula quadrada 24 x 24cm</t>
  </si>
  <si>
    <t>BQA</t>
  </si>
  <si>
    <t>Liberação de recursos financeiros para empenho de nitrogênio líquido</t>
  </si>
  <si>
    <t>Canetas esferográficas, açúcar, copos, envelopes, água sanitária e papel A4</t>
  </si>
  <si>
    <t>Copos, papel A4, envelopes, grampo para grampeador, clips, pilha palito, capa para processo e colchetes</t>
  </si>
  <si>
    <t>MOR</t>
  </si>
  <si>
    <t>Cartões de apresentação ao professor Elisandro Santos</t>
  </si>
  <si>
    <t>Nitrogênio líquido</t>
  </si>
  <si>
    <t>CCB</t>
  </si>
  <si>
    <t>Passagens de membro externo do concurso para docente (Marco Aurélio Martins)</t>
  </si>
  <si>
    <t>Diárias de membro externo do concurso para docente (Marco Aurélio Martins)</t>
  </si>
  <si>
    <t>Álcool etílico absoluto</t>
  </si>
  <si>
    <t>Sulfato de cobre II pentahidratado</t>
  </si>
  <si>
    <t>Fosfato de sódio bibásico anidro</t>
  </si>
  <si>
    <t>Fosfato de potássio monobásico anidro</t>
  </si>
  <si>
    <t>Fosfato de potássio dibásico anidro</t>
  </si>
  <si>
    <t>Cloreto de sódio anidro</t>
  </si>
  <si>
    <t>Acetato de cobre II</t>
  </si>
  <si>
    <t>Respirador purificador de ar semifacial</t>
  </si>
  <si>
    <t>Reagente para diagnóstico clínico - ALT/TGP</t>
  </si>
  <si>
    <t>Reagente para diagnóstico clínico - AST/TGO</t>
  </si>
  <si>
    <t>Reagente para diagnóstico clínico - CK-MB - Método Cinético UV</t>
  </si>
  <si>
    <t>Café e açúcar</t>
  </si>
  <si>
    <t>Copos descartáveis, papel A4, envelopes, pilhas palito, colchete latonado grande, canetas esferográficas</t>
  </si>
  <si>
    <t>Duodécimo ref. 03/2018</t>
  </si>
  <si>
    <t>Água sanitária, canetas esferográficas, canetas marca texto, detergente, fita crepe, lápis, panos de prato, papel toalha, saco para limpeza e saco de lixo</t>
  </si>
  <si>
    <t>Apagadores, papel A4, capas de processo, marcadores para quadro branco, envelopes, pastas com elástico e canetas esferográficas</t>
  </si>
  <si>
    <t>Papel toalha, álcool, esponja, papel A4, açúcar, detergente, fitas adesivas, fita crepe, papel almaço, água sanitária, clips, fósforos, pilhas palito, envelopes, marcadores para quadro branco, pasta plástica com elástico, régua, canetas marca texto, café</t>
  </si>
  <si>
    <t>Açúcar, fita adesiva, papel A4, papel toalha, saco para limpeza e saco de lixo</t>
  </si>
  <si>
    <t>Transferência de recursos para serviço de manutenção do sistema de ultrapurificação de água Milli-Q Direct-Q8 (Sala de Águas)</t>
  </si>
  <si>
    <t>LMF</t>
  </si>
  <si>
    <t>Marcadores para quadro branco verde, vermelho e preto e papel toalha</t>
  </si>
  <si>
    <t>Papel almaço</t>
  </si>
  <si>
    <t>Pilhas palito</t>
  </si>
  <si>
    <t>Detergente, papel A4, esponja e envelope grande</t>
  </si>
  <si>
    <t>ECZ</t>
  </si>
  <si>
    <t>Transferência para material permanente</t>
  </si>
  <si>
    <t>Transferência da rubrica de material de consumo do CCB</t>
  </si>
  <si>
    <t>Cadeira estofada giratória com braços para professora Makeli Lusa</t>
  </si>
  <si>
    <t>Apoio para pés</t>
  </si>
  <si>
    <t>Copos descartáveis, café, açúcar, fósforos, papel A4, marcadores para quadro branco, detergente, pá de lixo, pano de prato, saco para lixo e vassoura</t>
  </si>
  <si>
    <t>Liberação de recursos para eventual fornecimento de peças e componentes do contrato de manutenção dos geradores</t>
  </si>
  <si>
    <t>Eventual fornecimento de peças e componentes do contrato de manutenção dos geradores</t>
  </si>
  <si>
    <t>Reagente para diagnóstico clínico fator reumatóide (aglutinação em placa)</t>
  </si>
  <si>
    <t>Transferência PROPESQ</t>
  </si>
  <si>
    <t>Devolução das diárias para membro externo do concurso para docente (Alexandra Antunes Mastroberti)</t>
  </si>
  <si>
    <t>Marcadores para quadro branco, cola, café, fósforo e capas de processo</t>
  </si>
  <si>
    <t>Botijão de gás</t>
  </si>
  <si>
    <t>Álcool etílico hidratado</t>
  </si>
  <si>
    <t>Gás GLP 45kg</t>
  </si>
  <si>
    <t>Balão de fundo chato 500mL</t>
  </si>
  <si>
    <t>Balão de fundo chato 250mL</t>
  </si>
  <si>
    <t>Placas de Petri</t>
  </si>
  <si>
    <t>Proveta de borossilicato 1000mL</t>
  </si>
  <si>
    <t>Pipeta pasteur ponta longa</t>
  </si>
  <si>
    <t>Pipeta pasteur ponta curta</t>
  </si>
  <si>
    <t>Passagens de membro externo da Comissão Avaliadora referente Progressão a Titular (Roberto Lelis)</t>
  </si>
  <si>
    <t>Passagens de membro externo da Comissão Avaliadora referente Progressão a Titular (João Jarenkow)</t>
  </si>
  <si>
    <t>Diárias de membro externo da Comissão Avaliadora referente Progressão a Titular (Roberto Lelis)</t>
  </si>
  <si>
    <t>Diárias de membro externo da Comissão Avaliadora referente Progressão a Titular (João Jarenkow)</t>
  </si>
  <si>
    <t>Instalação de projetores multimídia (Laboratório 004B e Sala 101B)</t>
  </si>
  <si>
    <t>Instalação de Smart TV (Sala de Audiovisual)</t>
  </si>
  <si>
    <t>Passagens de membro externo da Comissão Avaliadora referente Progressão a Titular (José Peixoto)</t>
  </si>
  <si>
    <t>Diárias de membro externo da Comissão Avaliadora referente Progressão a Titular (José Peixoto)</t>
  </si>
  <si>
    <t>Ácido acético glacial</t>
  </si>
  <si>
    <t>Meio de cultura ágar sabouraud</t>
  </si>
  <si>
    <t>Arrecadação - Resoluções FEESC</t>
  </si>
  <si>
    <t>Taxa MIP</t>
  </si>
  <si>
    <t>Luvas de borracha nitrílica tamanho M</t>
  </si>
  <si>
    <t>Luvas de borracha nitrílica tamanho G</t>
  </si>
  <si>
    <t>Luvas de borracha nitrílica tamanho P</t>
  </si>
  <si>
    <t>Duodécimo ref. 04/2018</t>
  </si>
  <si>
    <t>Papel toalha, água sanitária e álcool</t>
  </si>
  <si>
    <t>Diárias a Cláudio Soares ref. participação e apresentação de trabalho na XII Reunião Sul-Brasileira de Ciência do Solo</t>
  </si>
  <si>
    <t>EAD</t>
  </si>
  <si>
    <t>Troca de fechadura e 13 cópias de chave</t>
  </si>
  <si>
    <t>Troca de três fechaduras e 18 cópias de chave</t>
  </si>
  <si>
    <t>Copos descartáveis, papel A4, pilhas, canetas esferográficas, esponjas e estopas</t>
  </si>
  <si>
    <t>Cola, canetas esferográficas, canetas marca texto e papel A4</t>
  </si>
  <si>
    <t>CCCB</t>
  </si>
  <si>
    <t>Pilhas, açúcar, álcool, apagador, canetas, copos, papel A4, papel toalha, saco para limpeza e saco de lixo 100L</t>
  </si>
  <si>
    <t>Álcool, esponja, papel A4, açúcar, apagador, clips, fósforo, pilhas, marcador para quadro branco, café, canetas e etiquetas</t>
  </si>
  <si>
    <t>Meio de cultura ágar batata dextrosado</t>
  </si>
  <si>
    <t>Iodeto de potássio</t>
  </si>
  <si>
    <t>Ninhidrina</t>
  </si>
  <si>
    <t>Reagente - colesterol total</t>
  </si>
  <si>
    <t>Reagente - desidrogenase láctica</t>
  </si>
  <si>
    <t>Reagente - triglicerídeos</t>
  </si>
  <si>
    <t>Álcool isopropílico</t>
  </si>
  <si>
    <t>Ponteira de pipeta 20 a 200</t>
  </si>
  <si>
    <t>Luva nitrílica tamanho M</t>
  </si>
  <si>
    <t>Luva de segurança tamanho G</t>
  </si>
  <si>
    <t>Luva nitrílica tamanho P</t>
  </si>
  <si>
    <t>Cartões de apresentação ao professor Admir José Giachini</t>
  </si>
  <si>
    <t>Capas de processo</t>
  </si>
  <si>
    <t>Transferência para rubrica de material de consumo</t>
  </si>
  <si>
    <t>Transferência de recursos de STPJ</t>
  </si>
  <si>
    <t>Transferência</t>
  </si>
  <si>
    <t>Luva de procedimento tamanho M</t>
  </si>
  <si>
    <t>Luva de proteção em aço G</t>
  </si>
  <si>
    <t>Avental</t>
  </si>
  <si>
    <t>Luva nitrílica tamanho G</t>
  </si>
  <si>
    <t>Filme embalagem em PVC</t>
  </si>
  <si>
    <t>Filtro para máscara CG306</t>
  </si>
  <si>
    <t>Caixa organizadora 30 litros</t>
  </si>
  <si>
    <t>Caixa organizadora 78 litros</t>
  </si>
  <si>
    <t>Trena em fibra de vidro</t>
  </si>
  <si>
    <t>Facão 18"</t>
  </si>
  <si>
    <t>Copos, café, açúcar, fósforo, papel A4, detergente, pano de prato, sacos de lixo 100 litros, vassoura, caneta marca texto, lixeira e pilha palito</t>
  </si>
  <si>
    <t>Diárias a motorista referente aula de campo em São Francisco do Sul (disciplina ECZ7015)</t>
  </si>
  <si>
    <t>Diárias a Selvino Neckel referente aula de campo em São Francisco do Sul (disciplina ECZ7015)</t>
  </si>
  <si>
    <t>Troca de fechadura e uma cópia de chave</t>
  </si>
  <si>
    <t>Confecção de 12000 folhas vincadas para montagem de envelopes para amostras de herbário</t>
  </si>
  <si>
    <t>Passagens para membro externo do concurso para docente (Alexandra Antunes Mastroberti)</t>
  </si>
  <si>
    <t>Diárias a Glorister Altê para participação na 47ª Reunião Anual da Sociedade Brasileira de Bioquímica e Biologia Molecular</t>
  </si>
  <si>
    <t>Projeto</t>
  </si>
  <si>
    <t>Recursos recebidos pela pós-doutoranda Morgana Moretti (International Society for Neurochemistry)</t>
  </si>
  <si>
    <t>Confecção de 7 placas de identificação de salas (30x15cm)</t>
  </si>
  <si>
    <t>Confecção de 5 placas de identificação de salas/departamento (30x15cm, 140x20cm e 120x20cm)</t>
  </si>
  <si>
    <t>Diárias a Selvino Neckel referente aula de campo em Brusque (disciplina ECZ7024)</t>
  </si>
  <si>
    <t>Sacos de lixo, sacos de lixo hospitalar, copos descartáveis, papel A4, papel toalha, álcool etílico, capa para processo, fita adesiva, canetas esferográficas, marca texto, clips, pilhas e sacos de limpeza</t>
  </si>
  <si>
    <t>Papel A4, papel almaço, capas para processo, marcador para quadro branco</t>
  </si>
  <si>
    <t xml:space="preserve">Diárias a Gustavo Santos referente apresentação de trabalho no 13º Congresso Paulista de Diabetes e Metabolismo </t>
  </si>
  <si>
    <t>Tetina</t>
  </si>
  <si>
    <t>Papel filtro qualitativo</t>
  </si>
  <si>
    <t>Porta lâminas hsitológicas</t>
  </si>
  <si>
    <t>Graxa de silicone</t>
  </si>
  <si>
    <t>Pipeta pasteur 3mL</t>
  </si>
  <si>
    <t>Papel alumínio</t>
  </si>
  <si>
    <t>Ácool etílico hidratado</t>
  </si>
  <si>
    <t>Álcool metílico</t>
  </si>
  <si>
    <t>Lâminas 26x76mm</t>
  </si>
  <si>
    <t>Pipeta pasteur 230mm</t>
  </si>
  <si>
    <t>Ag. Empenho</t>
  </si>
  <si>
    <t>Recursos Morgana</t>
  </si>
  <si>
    <t>Recursos CCB</t>
  </si>
  <si>
    <t>Copo plástico para café e água, papel A4, envelope modelo grande, caneta esferográfica vermelha, esponja, clipe, caneta, fita adesiva e gás de cozinha</t>
  </si>
  <si>
    <t xml:space="preserve">Envelopes, capa para processo, caneta azul, vermelha e preta, colchetes, grampo, lápis, papel almaço, papel toalha, álcool e saco plástico para lixo. </t>
  </si>
  <si>
    <t>Álcool, papel A4,copos plásticos, papel toalha, saco para limpeza, saco plástico para lixo.</t>
  </si>
  <si>
    <t>Copos, café, açúcar, fósforo, papel A4, detergente, pano de prato, sacos de lixo 100 litros, canetas, fita adesiva e pano de prato</t>
  </si>
  <si>
    <t>Gás, café e açúcar</t>
  </si>
  <si>
    <t>Álcool, açúcar, papel, café, pilha, envelope, esponja e fósforo</t>
  </si>
  <si>
    <t>Confecção de 31 apostilas para o Curso de Inverno da Farmacologia</t>
  </si>
  <si>
    <t>Confecção de 20 livretos para o Projeto Imagine</t>
  </si>
  <si>
    <t>Duodécimo ref. 05/2018</t>
  </si>
  <si>
    <t>Diárias de motorista para visita técnica dos estudantes do Curso de Graduação em Ciências Biológicas na XV Feira da Mandioca</t>
  </si>
  <si>
    <t>Confecção de cópias de chaves do Casarão para a Secretaria para empréstimo e acesso quando necessário</t>
  </si>
  <si>
    <t>Instalação de fechadura em armário (fechadura anterior estava emperrada e não pôde ser consertada)</t>
  </si>
  <si>
    <t>Confecção de chaves da grade do depósito (chave antiga quebrou)</t>
  </si>
  <si>
    <t>Cópia de chave da Secretaria do Curso EAD para ficar de reserva na Direção do Centro</t>
  </si>
  <si>
    <t>Diárias a Ariane Pacheco de Souza para apresentação de trabalho no 2º ToxiLatin</t>
  </si>
  <si>
    <t>Diárias a Kieiv Moura para apresentação de trabalho no 11th International Symposium on Reproductive Physiology of Fish</t>
  </si>
  <si>
    <t>Diárias a Suzana Alcantara para aula de campo (BIO7202) em Garopaba</t>
  </si>
  <si>
    <t>Diárias a Paulo Lopes referente viagem de estudo da Disciplina ECZ7016 (Pomerode)</t>
  </si>
  <si>
    <t>Duodécimo ref. 06/2018</t>
  </si>
  <si>
    <t>Troca de fechadura e troca de segredo de salas do Casarão em virtude da reforma</t>
  </si>
  <si>
    <t>Canetas esferográficas, fita adesiva, lápis, saco plástico, papel toalha, papael A4, pano de prato.</t>
  </si>
  <si>
    <t xml:space="preserve">Pilhas, álcool, copos plásticos, enevelope grande e de uso interno, fita adesiva, papel A4, saco plástico. </t>
  </si>
  <si>
    <t>Café, açúcar, clips, caixa arquivo, capa para processo e copos plásticos</t>
  </si>
  <si>
    <t>Copos descartáveis, café, açúcar, fósforo, papel A4, pano de prato, saco de lixo 100 litros e envelopes</t>
  </si>
  <si>
    <t>Confecção de cópias de chaves do Laboratório de Fisiologia Cardiometabólica para os usuários terem acesso ao local</t>
  </si>
  <si>
    <t>Papel toalha, álcool etílico, esponja para lavar louça, papel A4, açúcar, apagador para quadro branco, papel almaço, clips, fósforo, pilha palito, envelopes, café e caneta esferográfica</t>
  </si>
  <si>
    <t>Transferência de recursos do CCS para aquisição de 50 litros de glicerina do departamento MOR</t>
  </si>
  <si>
    <t>Copos plásticos, papel A4, envelope, clipe NUM 3, fósforos, CD gravável</t>
  </si>
  <si>
    <t>Liberação de recursos para empenho de leitora de microplacas</t>
  </si>
  <si>
    <t>Leitora de microplacas</t>
  </si>
  <si>
    <t>Devolução das diárias por cancelamento da viagem (Ariane Zamoner Pacheco de Souza)</t>
  </si>
  <si>
    <t>Diárias a Manuella Kaster para apresentação de trabalho no Congresso Purines 2018</t>
  </si>
  <si>
    <t>Diárias de motorista para aula de campo (BIO7202) em Garopaba</t>
  </si>
  <si>
    <t>Envelope, papel A4, gás, pilha, colchete, clips, saco de lixo, saco para limpeza, caneta azul, álcool comum, papel toalha, fita adesiva, marca texto, papel ktaft e capa para processo</t>
  </si>
  <si>
    <t>Álcool isoamílico</t>
  </si>
  <si>
    <t>Sacarose</t>
  </si>
  <si>
    <t>Sílica gel</t>
  </si>
  <si>
    <t>Última conferência no dia 20/06/2018.</t>
  </si>
  <si>
    <t>Diárias a motorista referente visita de alunos à Feira da Mandioca em Imbituba (SC)</t>
  </si>
  <si>
    <t>TOTAL</t>
  </si>
  <si>
    <t>Capas de processo, envelopes e canetas</t>
  </si>
  <si>
    <t>SIPG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</si>
</sst>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6" x14ac:knownFonts="1">
    <font>
      <sz val="11"/>
      <color theme="1"/>
      <name val="Calibri"/>
      <family val="2"/>
      <scheme val="minor"/>
    </font>
    <font>
      <sz val="11"/>
      <color theme="1"/>
      <name val="Calibri"/>
      <family val="2"/>
      <scheme val="minor"/>
    </font>
    <font>
      <sz val="12"/>
      <color theme="1"/>
      <name val="Times New Roman"/>
      <family val="1"/>
    </font>
    <font>
      <b/>
      <sz val="16"/>
      <color theme="1"/>
      <name val="Times New Roman"/>
      <family val="1"/>
    </font>
    <font>
      <b/>
      <sz val="12"/>
      <color theme="1"/>
      <name val="Times New Roman"/>
      <family val="1"/>
    </font>
    <font>
      <sz val="12"/>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FFE1FF"/>
        <bgColor indexed="64"/>
      </patternFill>
    </fill>
    <fill>
      <patternFill patternType="solid">
        <fgColor rgb="FFFFCC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44" fontId="2" fillId="2" borderId="1" xfId="1" applyFont="1" applyFill="1" applyBorder="1" applyAlignment="1">
      <alignment horizontal="center" vertical="center"/>
    </xf>
    <xf numFmtId="44" fontId="2" fillId="3" borderId="1" xfId="1" applyFont="1" applyFill="1" applyBorder="1" applyAlignment="1">
      <alignment horizontal="center" vertical="center"/>
    </xf>
    <xf numFmtId="44" fontId="2" fillId="0" borderId="0" xfId="1" applyFont="1" applyAlignment="1">
      <alignment horizontal="center" vertical="center"/>
    </xf>
    <xf numFmtId="44" fontId="4" fillId="3" borderId="1" xfId="1" applyFont="1" applyFill="1" applyBorder="1" applyAlignment="1">
      <alignment horizontal="center" vertical="center"/>
    </xf>
    <xf numFmtId="44" fontId="4" fillId="2" borderId="1" xfId="1" applyFont="1" applyFill="1" applyBorder="1" applyAlignment="1">
      <alignment horizontal="center" vertical="center"/>
    </xf>
    <xf numFmtId="14" fontId="2" fillId="2"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14" fontId="2" fillId="0" borderId="0" xfId="0" applyNumberFormat="1" applyFont="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44" fontId="2" fillId="0" borderId="0" xfId="0" applyNumberFormat="1" applyFont="1" applyAlignment="1">
      <alignment horizontal="center" vertical="center"/>
    </xf>
    <xf numFmtId="0" fontId="2" fillId="0" borderId="0" xfId="0" applyFont="1" applyAlignment="1">
      <alignment horizontal="left" vertical="center"/>
    </xf>
    <xf numFmtId="44" fontId="2" fillId="0" borderId="0" xfId="0" applyNumberFormat="1" applyFont="1" applyAlignment="1">
      <alignment horizontal="left" vertical="center"/>
    </xf>
    <xf numFmtId="0" fontId="2" fillId="0" borderId="0" xfId="0" applyFont="1" applyAlignment="1">
      <alignment horizontal="right" vertical="center" wrapText="1"/>
    </xf>
    <xf numFmtId="0" fontId="5" fillId="3" borderId="1" xfId="0" applyFont="1" applyFill="1" applyBorder="1" applyAlignment="1">
      <alignment horizontal="center" vertical="center"/>
    </xf>
    <xf numFmtId="44" fontId="5" fillId="3" borderId="1" xfId="1" applyFont="1" applyFill="1" applyBorder="1" applyAlignment="1">
      <alignment horizontal="center" vertical="center"/>
    </xf>
    <xf numFmtId="44" fontId="2" fillId="4" borderId="0" xfId="1" applyFont="1" applyFill="1" applyBorder="1" applyAlignment="1">
      <alignment horizontal="center" vertical="center"/>
    </xf>
    <xf numFmtId="44" fontId="5" fillId="4" borderId="0" xfId="1" applyFont="1" applyFill="1" applyBorder="1" applyAlignment="1">
      <alignment horizontal="center" vertical="center"/>
    </xf>
    <xf numFmtId="49" fontId="2" fillId="0" borderId="0" xfId="0" applyNumberFormat="1" applyFont="1" applyAlignment="1">
      <alignment horizontal="center" vertical="center"/>
    </xf>
    <xf numFmtId="44" fontId="2" fillId="3" borderId="0" xfId="1"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2" fillId="0" borderId="0" xfId="0" applyNumberFormat="1" applyFont="1" applyAlignment="1">
      <alignment horizontal="left" vertical="center"/>
    </xf>
    <xf numFmtId="44" fontId="2" fillId="0" borderId="0" xfId="1" applyFont="1" applyAlignment="1">
      <alignment horizontal="center" vertical="center"/>
    </xf>
    <xf numFmtId="0" fontId="2" fillId="0" borderId="0" xfId="0" applyFont="1" applyAlignment="1">
      <alignment horizontal="left" vertical="center" wrapText="1"/>
    </xf>
    <xf numFmtId="44" fontId="2" fillId="0" borderId="0" xfId="1" applyFont="1" applyAlignment="1">
      <alignment horizontal="left" vertical="center"/>
    </xf>
    <xf numFmtId="44" fontId="2" fillId="6" borderId="1" xfId="1" applyFont="1" applyFill="1" applyBorder="1" applyAlignment="1">
      <alignment horizontal="center" vertical="center"/>
    </xf>
    <xf numFmtId="44" fontId="2" fillId="7" borderId="1" xfId="1" applyFont="1" applyFill="1" applyBorder="1" applyAlignment="1">
      <alignment horizontal="center" vertical="center"/>
    </xf>
    <xf numFmtId="14" fontId="2" fillId="0" borderId="0" xfId="0" applyNumberFormat="1" applyFont="1" applyAlignment="1">
      <alignment vertical="center"/>
    </xf>
    <xf numFmtId="14" fontId="2" fillId="0" borderId="0" xfId="0" applyNumberFormat="1" applyFont="1" applyAlignment="1">
      <alignment horizontal="left" vertical="center"/>
    </xf>
    <xf numFmtId="14" fontId="4" fillId="5" borderId="8" xfId="0" applyNumberFormat="1" applyFont="1" applyFill="1" applyBorder="1" applyAlignment="1">
      <alignment horizontal="center" vertical="center"/>
    </xf>
    <xf numFmtId="14" fontId="4" fillId="5" borderId="9"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1" xfId="0" applyFont="1" applyFill="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FFCCFF"/>
      <color rgb="FFFFFF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Z168"/>
  <sheetViews>
    <sheetView tabSelected="1" topLeftCell="G49" zoomScaleNormal="100" workbookViewId="0">
      <selection activeCell="L53" sqref="L53"/>
    </sheetView>
  </sheetViews>
  <sheetFormatPr defaultRowHeight="15.75" x14ac:dyDescent="0.25"/>
  <cols>
    <col min="1" max="1" width="14.7109375" style="11" customWidth="1"/>
    <col min="2" max="2" width="35.5703125" style="14" customWidth="1"/>
    <col min="3" max="3" width="20.7109375" style="1" customWidth="1"/>
    <col min="4" max="4" width="17.7109375" style="6" customWidth="1"/>
    <col min="5" max="5" width="14.7109375" style="11" customWidth="1"/>
    <col min="6" max="6" width="35.85546875" style="14" customWidth="1"/>
    <col min="7" max="7" width="20.7109375" style="1" customWidth="1"/>
    <col min="8" max="8" width="17.7109375" style="6" customWidth="1"/>
    <col min="9" max="9" width="13.5703125" style="16" customWidth="1"/>
    <col min="10" max="10" width="36.7109375" style="14" customWidth="1"/>
    <col min="11" max="11" width="21" style="1" customWidth="1"/>
    <col min="12" max="12" width="15.140625" style="1" bestFit="1" customWidth="1"/>
    <col min="13" max="13" width="10.28515625" style="1" bestFit="1" customWidth="1"/>
    <col min="14" max="14" width="10.28515625" style="1" customWidth="1"/>
    <col min="15" max="15" width="14" style="1" bestFit="1" customWidth="1"/>
    <col min="16" max="16" width="9.140625" style="23"/>
    <col min="17" max="26" width="9.140625" style="1"/>
  </cols>
  <sheetData>
    <row r="1" spans="1:12" ht="20.25" x14ac:dyDescent="0.25">
      <c r="A1" s="43" t="s">
        <v>23</v>
      </c>
      <c r="B1" s="44"/>
      <c r="C1" s="44"/>
      <c r="D1" s="44"/>
      <c r="E1" s="44"/>
      <c r="F1" s="44"/>
      <c r="G1" s="44"/>
      <c r="H1" s="44"/>
      <c r="I1" s="44"/>
      <c r="J1" s="44"/>
      <c r="K1" s="44"/>
      <c r="L1" s="44"/>
    </row>
    <row r="2" spans="1:12" x14ac:dyDescent="0.25">
      <c r="A2" s="48"/>
      <c r="B2" s="48"/>
      <c r="C2" s="48"/>
      <c r="D2" s="48"/>
      <c r="E2" s="48"/>
      <c r="F2" s="48"/>
      <c r="G2" s="48"/>
      <c r="H2" s="48"/>
    </row>
    <row r="3" spans="1:12" x14ac:dyDescent="0.25">
      <c r="A3" s="41" t="s">
        <v>6</v>
      </c>
      <c r="B3" s="42"/>
      <c r="C3" s="42"/>
      <c r="D3" s="42"/>
      <c r="E3" s="42"/>
      <c r="F3" s="42"/>
      <c r="G3" s="42"/>
      <c r="H3" s="42"/>
      <c r="I3" s="42"/>
      <c r="J3" s="42"/>
      <c r="K3" s="42"/>
      <c r="L3" s="42"/>
    </row>
    <row r="4" spans="1:12" x14ac:dyDescent="0.25">
      <c r="A4" s="37" t="s">
        <v>4</v>
      </c>
      <c r="B4" s="37"/>
      <c r="C4" s="37"/>
      <c r="D4" s="37"/>
      <c r="E4" s="37" t="s">
        <v>18</v>
      </c>
      <c r="F4" s="37"/>
      <c r="G4" s="37"/>
      <c r="H4" s="37"/>
      <c r="I4" s="37" t="s">
        <v>17</v>
      </c>
      <c r="J4" s="37"/>
      <c r="K4" s="37"/>
      <c r="L4" s="37"/>
    </row>
    <row r="5" spans="1:12" x14ac:dyDescent="0.25">
      <c r="A5" s="9" t="s">
        <v>0</v>
      </c>
      <c r="B5" s="12" t="s">
        <v>1</v>
      </c>
      <c r="C5" s="3" t="s">
        <v>2</v>
      </c>
      <c r="D5" s="4" t="s">
        <v>3</v>
      </c>
      <c r="E5" s="9" t="s">
        <v>0</v>
      </c>
      <c r="F5" s="12" t="s">
        <v>1</v>
      </c>
      <c r="G5" s="3" t="s">
        <v>7</v>
      </c>
      <c r="H5" s="4" t="s">
        <v>3</v>
      </c>
      <c r="I5" s="9" t="s">
        <v>0</v>
      </c>
      <c r="J5" s="12" t="s">
        <v>1</v>
      </c>
      <c r="K5" s="3" t="s">
        <v>7</v>
      </c>
      <c r="L5" s="4" t="s">
        <v>3</v>
      </c>
    </row>
    <row r="6" spans="1:12" ht="31.5" x14ac:dyDescent="0.25">
      <c r="A6" s="10">
        <v>43108</v>
      </c>
      <c r="B6" s="13" t="s">
        <v>24</v>
      </c>
      <c r="C6" s="2" t="s">
        <v>13</v>
      </c>
      <c r="D6" s="5">
        <v>8254.1299999999992</v>
      </c>
      <c r="E6" s="10">
        <v>43124</v>
      </c>
      <c r="F6" s="13" t="s">
        <v>33</v>
      </c>
      <c r="G6" s="2" t="s">
        <v>34</v>
      </c>
      <c r="H6" s="5">
        <v>60.46</v>
      </c>
      <c r="I6" s="10">
        <v>43126</v>
      </c>
      <c r="J6" s="13" t="s">
        <v>51</v>
      </c>
      <c r="K6" s="2" t="s">
        <v>52</v>
      </c>
      <c r="L6" s="5">
        <v>63.69</v>
      </c>
    </row>
    <row r="7" spans="1:12" ht="31.5" x14ac:dyDescent="0.25">
      <c r="A7" s="10">
        <v>43132</v>
      </c>
      <c r="B7" s="13" t="s">
        <v>63</v>
      </c>
      <c r="C7" s="2" t="s">
        <v>13</v>
      </c>
      <c r="D7" s="5">
        <v>8254.1200000000008</v>
      </c>
      <c r="E7" s="10">
        <v>43124</v>
      </c>
      <c r="F7" s="13" t="s">
        <v>36</v>
      </c>
      <c r="G7" s="2" t="s">
        <v>34</v>
      </c>
      <c r="H7" s="5">
        <v>11.46</v>
      </c>
      <c r="I7" s="10">
        <v>43126</v>
      </c>
      <c r="J7" s="13" t="s">
        <v>55</v>
      </c>
      <c r="K7" s="2" t="s">
        <v>53</v>
      </c>
      <c r="L7" s="5">
        <v>60.73</v>
      </c>
    </row>
    <row r="8" spans="1:12" ht="47.25" x14ac:dyDescent="0.25">
      <c r="A8" s="10">
        <v>43138</v>
      </c>
      <c r="B8" s="13" t="s">
        <v>81</v>
      </c>
      <c r="C8" s="2" t="s">
        <v>26</v>
      </c>
      <c r="D8" s="5">
        <v>12000</v>
      </c>
      <c r="E8" s="10">
        <v>43124</v>
      </c>
      <c r="F8" s="13" t="s">
        <v>35</v>
      </c>
      <c r="G8" s="2" t="s">
        <v>34</v>
      </c>
      <c r="H8" s="5">
        <f>2*8.38</f>
        <v>16.760000000000002</v>
      </c>
      <c r="I8" s="10">
        <v>43126</v>
      </c>
      <c r="J8" s="13" t="s">
        <v>54</v>
      </c>
      <c r="K8" s="2" t="s">
        <v>56</v>
      </c>
      <c r="L8" s="5">
        <v>409.16</v>
      </c>
    </row>
    <row r="9" spans="1:12" ht="15.75" customHeight="1" x14ac:dyDescent="0.25">
      <c r="A9" s="10">
        <v>43160</v>
      </c>
      <c r="B9" s="13" t="s">
        <v>103</v>
      </c>
      <c r="C9" s="2" t="s">
        <v>13</v>
      </c>
      <c r="D9" s="5">
        <v>8254.1299999999992</v>
      </c>
      <c r="E9" s="10">
        <v>43124</v>
      </c>
      <c r="F9" s="13" t="s">
        <v>37</v>
      </c>
      <c r="G9" s="2" t="s">
        <v>34</v>
      </c>
      <c r="H9" s="5">
        <v>207</v>
      </c>
      <c r="I9" s="10">
        <v>43126</v>
      </c>
      <c r="J9" s="13" t="s">
        <v>57</v>
      </c>
      <c r="K9" s="2" t="s">
        <v>27</v>
      </c>
      <c r="L9" s="5">
        <v>103.78</v>
      </c>
    </row>
    <row r="10" spans="1:12" ht="31.5" x14ac:dyDescent="0.25">
      <c r="A10" s="10">
        <v>43171</v>
      </c>
      <c r="B10" s="13" t="s">
        <v>115</v>
      </c>
      <c r="C10" s="2" t="s">
        <v>13</v>
      </c>
      <c r="D10" s="5">
        <v>-500.99</v>
      </c>
      <c r="E10" s="10">
        <v>43124</v>
      </c>
      <c r="F10" s="13" t="s">
        <v>38</v>
      </c>
      <c r="G10" s="2" t="s">
        <v>34</v>
      </c>
      <c r="H10" s="5">
        <f>2*8.25</f>
        <v>16.5</v>
      </c>
      <c r="I10" s="10">
        <v>43126</v>
      </c>
      <c r="J10" s="13" t="s">
        <v>59</v>
      </c>
      <c r="K10" s="2" t="s">
        <v>58</v>
      </c>
      <c r="L10" s="5">
        <v>114.15</v>
      </c>
    </row>
    <row r="11" spans="1:12" x14ac:dyDescent="0.25">
      <c r="A11" s="10">
        <v>43192</v>
      </c>
      <c r="B11" s="13" t="s">
        <v>150</v>
      </c>
      <c r="C11" s="2" t="s">
        <v>13</v>
      </c>
      <c r="D11" s="5">
        <v>8254.1200000000008</v>
      </c>
      <c r="E11" s="10">
        <v>43124</v>
      </c>
      <c r="F11" s="13" t="s">
        <v>39</v>
      </c>
      <c r="G11" s="2" t="s">
        <v>34</v>
      </c>
      <c r="H11" s="5">
        <f>2*13.21</f>
        <v>26.42</v>
      </c>
      <c r="I11" s="10">
        <v>43131</v>
      </c>
      <c r="J11" s="13" t="s">
        <v>62</v>
      </c>
      <c r="K11" s="2" t="s">
        <v>34</v>
      </c>
      <c r="L11" s="5">
        <v>38.83</v>
      </c>
    </row>
    <row r="12" spans="1:12" ht="31.5" x14ac:dyDescent="0.25">
      <c r="A12" s="10">
        <v>43199</v>
      </c>
      <c r="B12" s="13" t="s">
        <v>81</v>
      </c>
      <c r="C12" s="2" t="s">
        <v>26</v>
      </c>
      <c r="D12" s="5">
        <v>24000</v>
      </c>
      <c r="E12" s="10">
        <v>43124</v>
      </c>
      <c r="F12" s="13" t="s">
        <v>40</v>
      </c>
      <c r="G12" s="2" t="s">
        <v>34</v>
      </c>
      <c r="H12" s="5">
        <f>2*7</f>
        <v>14</v>
      </c>
      <c r="I12" s="10">
        <v>43138</v>
      </c>
      <c r="J12" s="13" t="s">
        <v>82</v>
      </c>
      <c r="K12" s="2" t="s">
        <v>52</v>
      </c>
      <c r="L12" s="5">
        <v>68.040000000000006</v>
      </c>
    </row>
    <row r="13" spans="1:12" ht="47.25" x14ac:dyDescent="0.25">
      <c r="A13" s="10">
        <v>43201</v>
      </c>
      <c r="B13" s="13" t="s">
        <v>175</v>
      </c>
      <c r="C13" s="2" t="s">
        <v>176</v>
      </c>
      <c r="D13" s="5">
        <v>2000</v>
      </c>
      <c r="E13" s="10">
        <v>43124</v>
      </c>
      <c r="F13" s="13" t="s">
        <v>41</v>
      </c>
      <c r="G13" s="2" t="s">
        <v>34</v>
      </c>
      <c r="H13" s="5">
        <f>5*4.82</f>
        <v>24.1</v>
      </c>
      <c r="I13" s="10">
        <v>43138</v>
      </c>
      <c r="J13" s="13" t="s">
        <v>83</v>
      </c>
      <c r="K13" s="2" t="s">
        <v>84</v>
      </c>
      <c r="L13" s="5">
        <v>148.94</v>
      </c>
    </row>
    <row r="14" spans="1:12" ht="63" x14ac:dyDescent="0.25">
      <c r="A14" s="10">
        <v>43209</v>
      </c>
      <c r="B14" s="13" t="s">
        <v>195</v>
      </c>
      <c r="C14" s="2" t="s">
        <v>194</v>
      </c>
      <c r="D14" s="5">
        <v>16875.62</v>
      </c>
      <c r="E14" s="10">
        <v>43124</v>
      </c>
      <c r="F14" s="13" t="s">
        <v>42</v>
      </c>
      <c r="G14" s="2" t="s">
        <v>34</v>
      </c>
      <c r="H14" s="5">
        <f>4*5.03</f>
        <v>20.12</v>
      </c>
      <c r="I14" s="10">
        <v>43152</v>
      </c>
      <c r="J14" s="13" t="s">
        <v>59</v>
      </c>
      <c r="K14" s="2" t="s">
        <v>58</v>
      </c>
      <c r="L14" s="5">
        <v>115.08</v>
      </c>
    </row>
    <row r="15" spans="1:12" x14ac:dyDescent="0.25">
      <c r="A15" s="10">
        <v>43222</v>
      </c>
      <c r="B15" s="13" t="s">
        <v>223</v>
      </c>
      <c r="C15" s="2" t="s">
        <v>13</v>
      </c>
      <c r="D15" s="5">
        <v>8254.1299999999992</v>
      </c>
      <c r="E15" s="10">
        <v>43124</v>
      </c>
      <c r="F15" s="13" t="s">
        <v>43</v>
      </c>
      <c r="G15" s="2" t="s">
        <v>34</v>
      </c>
      <c r="H15" s="5">
        <v>10</v>
      </c>
      <c r="I15" s="10">
        <v>43158</v>
      </c>
      <c r="J15" s="13" t="s">
        <v>101</v>
      </c>
      <c r="K15" s="2" t="s">
        <v>53</v>
      </c>
      <c r="L15" s="5">
        <v>72.75</v>
      </c>
    </row>
    <row r="16" spans="1:12" ht="47.25" x14ac:dyDescent="0.25">
      <c r="A16" s="10">
        <v>43255</v>
      </c>
      <c r="B16" s="13" t="s">
        <v>233</v>
      </c>
      <c r="C16" s="2" t="s">
        <v>13</v>
      </c>
      <c r="D16" s="5">
        <v>8254.1200000000008</v>
      </c>
      <c r="E16" s="10">
        <v>43124</v>
      </c>
      <c r="F16" s="13" t="s">
        <v>44</v>
      </c>
      <c r="G16" s="2" t="s">
        <v>34</v>
      </c>
      <c r="H16" s="5">
        <v>23.22</v>
      </c>
      <c r="I16" s="10">
        <v>43159</v>
      </c>
      <c r="J16" s="13" t="s">
        <v>102</v>
      </c>
      <c r="K16" s="2" t="s">
        <v>84</v>
      </c>
      <c r="L16" s="5">
        <v>143.05000000000001</v>
      </c>
    </row>
    <row r="17" spans="1:12" ht="63" x14ac:dyDescent="0.25">
      <c r="A17" s="10">
        <v>43263</v>
      </c>
      <c r="B17" s="13" t="s">
        <v>241</v>
      </c>
      <c r="C17" s="2" t="s">
        <v>176</v>
      </c>
      <c r="D17" s="5">
        <v>1133</v>
      </c>
      <c r="E17" s="10">
        <v>43124</v>
      </c>
      <c r="F17" s="13" t="s">
        <v>45</v>
      </c>
      <c r="G17" s="2" t="s">
        <v>34</v>
      </c>
      <c r="H17" s="5">
        <f>5*4.11</f>
        <v>20.55</v>
      </c>
      <c r="I17" s="10">
        <v>43166</v>
      </c>
      <c r="J17" s="13" t="s">
        <v>104</v>
      </c>
      <c r="K17" s="2" t="s">
        <v>34</v>
      </c>
      <c r="L17" s="5">
        <v>72.260000000000005</v>
      </c>
    </row>
    <row r="18" spans="1:12" ht="31.5" x14ac:dyDescent="0.25">
      <c r="A18" s="10"/>
      <c r="B18" s="13"/>
      <c r="C18" s="2"/>
      <c r="D18" s="5"/>
      <c r="E18" s="10">
        <v>43124</v>
      </c>
      <c r="F18" s="13" t="s">
        <v>48</v>
      </c>
      <c r="G18" s="2" t="s">
        <v>34</v>
      </c>
      <c r="H18" s="24">
        <v>94.95</v>
      </c>
      <c r="I18" s="10">
        <v>43166</v>
      </c>
      <c r="J18" s="13" t="s">
        <v>107</v>
      </c>
      <c r="K18" s="2" t="s">
        <v>52</v>
      </c>
      <c r="L18" s="5">
        <v>76.88</v>
      </c>
    </row>
    <row r="19" spans="1:12" ht="63" x14ac:dyDescent="0.25">
      <c r="A19" s="10"/>
      <c r="B19" s="13"/>
      <c r="C19" s="2"/>
      <c r="D19" s="5"/>
      <c r="E19" s="10">
        <v>43124</v>
      </c>
      <c r="F19" s="13" t="s">
        <v>49</v>
      </c>
      <c r="G19" s="2" t="s">
        <v>34</v>
      </c>
      <c r="H19" s="5">
        <v>1740</v>
      </c>
      <c r="I19" s="10">
        <v>43166</v>
      </c>
      <c r="J19" s="13" t="s">
        <v>105</v>
      </c>
      <c r="K19" s="2" t="s">
        <v>58</v>
      </c>
      <c r="L19" s="5">
        <v>197.96</v>
      </c>
    </row>
    <row r="20" spans="1:12" ht="110.25" x14ac:dyDescent="0.25">
      <c r="A20" s="10"/>
      <c r="B20" s="13"/>
      <c r="C20" s="2"/>
      <c r="D20" s="5"/>
      <c r="E20" s="10">
        <v>43124</v>
      </c>
      <c r="F20" s="13" t="s">
        <v>50</v>
      </c>
      <c r="G20" s="2" t="s">
        <v>34</v>
      </c>
      <c r="H20" s="24">
        <v>770</v>
      </c>
      <c r="I20" s="10">
        <v>43166</v>
      </c>
      <c r="J20" s="13" t="s">
        <v>106</v>
      </c>
      <c r="K20" s="2" t="s">
        <v>67</v>
      </c>
      <c r="L20" s="5">
        <v>270.05</v>
      </c>
    </row>
    <row r="21" spans="1:12" ht="31.5" x14ac:dyDescent="0.25">
      <c r="A21" s="10"/>
      <c r="B21" s="13"/>
      <c r="C21" s="2"/>
      <c r="D21" s="5"/>
      <c r="E21" s="10">
        <v>43137</v>
      </c>
      <c r="F21" s="13" t="s">
        <v>46</v>
      </c>
      <c r="G21" s="2" t="s">
        <v>34</v>
      </c>
      <c r="H21" s="5">
        <v>233.05</v>
      </c>
      <c r="I21" s="10">
        <v>43167</v>
      </c>
      <c r="J21" s="13" t="s">
        <v>110</v>
      </c>
      <c r="K21" s="2" t="s">
        <v>109</v>
      </c>
      <c r="L21" s="5">
        <v>40.31</v>
      </c>
    </row>
    <row r="22" spans="1:12" x14ac:dyDescent="0.25">
      <c r="A22" s="10"/>
      <c r="B22" s="13"/>
      <c r="C22" s="2"/>
      <c r="D22" s="5"/>
      <c r="E22" s="10">
        <v>43137</v>
      </c>
      <c r="F22" s="13" t="s">
        <v>47</v>
      </c>
      <c r="G22" s="2" t="s">
        <v>34</v>
      </c>
      <c r="H22" s="5">
        <v>23.94</v>
      </c>
      <c r="I22" s="10">
        <v>43168</v>
      </c>
      <c r="J22" s="13" t="s">
        <v>111</v>
      </c>
      <c r="K22" s="2" t="s">
        <v>52</v>
      </c>
      <c r="L22" s="5">
        <v>29.64</v>
      </c>
    </row>
    <row r="23" spans="1:12" x14ac:dyDescent="0.25">
      <c r="A23" s="10"/>
      <c r="B23" s="13"/>
      <c r="C23" s="2"/>
      <c r="D23" s="5"/>
      <c r="E23" s="10">
        <v>43138</v>
      </c>
      <c r="F23" s="13" t="s">
        <v>69</v>
      </c>
      <c r="G23" s="2" t="s">
        <v>58</v>
      </c>
      <c r="H23" s="5">
        <v>720</v>
      </c>
      <c r="I23" s="10">
        <v>43168</v>
      </c>
      <c r="J23" s="13" t="s">
        <v>112</v>
      </c>
      <c r="K23" s="2" t="s">
        <v>58</v>
      </c>
      <c r="L23" s="5">
        <v>16.03</v>
      </c>
    </row>
    <row r="24" spans="1:12" ht="31.5" x14ac:dyDescent="0.25">
      <c r="A24" s="10"/>
      <c r="B24" s="13"/>
      <c r="C24" s="2"/>
      <c r="D24" s="5"/>
      <c r="E24" s="10">
        <v>43138</v>
      </c>
      <c r="F24" s="13" t="s">
        <v>70</v>
      </c>
      <c r="G24" s="2" t="s">
        <v>58</v>
      </c>
      <c r="H24" s="5">
        <v>748.8</v>
      </c>
      <c r="I24" s="10">
        <v>43168</v>
      </c>
      <c r="J24" s="13" t="s">
        <v>113</v>
      </c>
      <c r="K24" s="2" t="s">
        <v>114</v>
      </c>
      <c r="L24" s="5">
        <v>174.33</v>
      </c>
    </row>
    <row r="25" spans="1:12" ht="78.75" x14ac:dyDescent="0.25">
      <c r="A25" s="10"/>
      <c r="B25" s="13"/>
      <c r="C25" s="2"/>
      <c r="D25" s="5"/>
      <c r="E25" s="10">
        <v>43138</v>
      </c>
      <c r="F25" s="13" t="s">
        <v>71</v>
      </c>
      <c r="G25" s="2" t="s">
        <v>58</v>
      </c>
      <c r="H25" s="5">
        <v>1895</v>
      </c>
      <c r="I25" s="10">
        <v>43171</v>
      </c>
      <c r="J25" s="13" t="s">
        <v>119</v>
      </c>
      <c r="K25" s="2" t="s">
        <v>56</v>
      </c>
      <c r="L25" s="5">
        <v>288.75</v>
      </c>
    </row>
    <row r="26" spans="1:12" ht="31.5" x14ac:dyDescent="0.25">
      <c r="A26" s="10"/>
      <c r="B26" s="13"/>
      <c r="C26" s="2"/>
      <c r="D26" s="5"/>
      <c r="E26" s="10">
        <v>43138</v>
      </c>
      <c r="F26" s="13" t="s">
        <v>72</v>
      </c>
      <c r="G26" s="2" t="s">
        <v>58</v>
      </c>
      <c r="H26" s="5">
        <v>1675</v>
      </c>
      <c r="I26" s="10">
        <v>43173</v>
      </c>
      <c r="J26" s="13" t="s">
        <v>125</v>
      </c>
      <c r="K26" s="2" t="s">
        <v>53</v>
      </c>
      <c r="L26" s="5">
        <v>93.67</v>
      </c>
    </row>
    <row r="27" spans="1:12" x14ac:dyDescent="0.25">
      <c r="A27" s="10"/>
      <c r="B27" s="13"/>
      <c r="C27" s="2"/>
      <c r="D27" s="5"/>
      <c r="E27" s="10">
        <v>43138</v>
      </c>
      <c r="F27" s="13" t="s">
        <v>73</v>
      </c>
      <c r="G27" s="2" t="s">
        <v>58</v>
      </c>
      <c r="H27" s="5">
        <v>45</v>
      </c>
      <c r="I27" s="10">
        <v>43174</v>
      </c>
      <c r="J27" s="13" t="s">
        <v>126</v>
      </c>
      <c r="K27" s="2" t="s">
        <v>114</v>
      </c>
      <c r="L27" s="5">
        <v>74.989999999999995</v>
      </c>
    </row>
    <row r="28" spans="1:12" x14ac:dyDescent="0.25">
      <c r="A28" s="10"/>
      <c r="B28" s="13"/>
      <c r="C28" s="2"/>
      <c r="D28" s="5"/>
      <c r="E28" s="10">
        <v>43138</v>
      </c>
      <c r="F28" s="13" t="s">
        <v>74</v>
      </c>
      <c r="G28" s="2" t="s">
        <v>58</v>
      </c>
      <c r="H28" s="5">
        <v>70</v>
      </c>
      <c r="I28" s="10">
        <v>43193</v>
      </c>
      <c r="J28" s="13" t="s">
        <v>151</v>
      </c>
      <c r="K28" s="2" t="s">
        <v>58</v>
      </c>
      <c r="L28" s="5">
        <v>156.91</v>
      </c>
    </row>
    <row r="29" spans="1:12" ht="47.25" x14ac:dyDescent="0.25">
      <c r="A29" s="10"/>
      <c r="B29" s="13"/>
      <c r="C29" s="2"/>
      <c r="D29" s="5"/>
      <c r="E29" s="10">
        <v>43138</v>
      </c>
      <c r="F29" s="13" t="s">
        <v>75</v>
      </c>
      <c r="G29" s="2" t="s">
        <v>58</v>
      </c>
      <c r="H29" s="5">
        <v>12.5</v>
      </c>
      <c r="I29" s="10">
        <v>43194</v>
      </c>
      <c r="J29" s="13" t="s">
        <v>156</v>
      </c>
      <c r="K29" s="2" t="s">
        <v>84</v>
      </c>
      <c r="L29" s="5">
        <v>145.29</v>
      </c>
    </row>
    <row r="30" spans="1:12" ht="31.5" x14ac:dyDescent="0.25">
      <c r="A30" s="10"/>
      <c r="B30" s="13"/>
      <c r="C30" s="2"/>
      <c r="D30" s="5"/>
      <c r="E30" s="10">
        <v>43138</v>
      </c>
      <c r="F30" s="13" t="s">
        <v>76</v>
      </c>
      <c r="G30" s="2" t="s">
        <v>58</v>
      </c>
      <c r="H30" s="5">
        <v>42.5</v>
      </c>
      <c r="I30" s="10">
        <v>43194</v>
      </c>
      <c r="J30" s="13" t="s">
        <v>157</v>
      </c>
      <c r="K30" s="2" t="s">
        <v>158</v>
      </c>
      <c r="L30" s="5">
        <v>67.45</v>
      </c>
    </row>
    <row r="31" spans="1:12" x14ac:dyDescent="0.25">
      <c r="A31" s="10"/>
      <c r="B31" s="13"/>
      <c r="C31" s="2"/>
      <c r="D31" s="5"/>
      <c r="E31" s="10">
        <v>43138</v>
      </c>
      <c r="F31" s="13" t="s">
        <v>77</v>
      </c>
      <c r="G31" s="2" t="s">
        <v>58</v>
      </c>
      <c r="H31" s="5">
        <v>22.4</v>
      </c>
      <c r="I31" s="10">
        <v>43199</v>
      </c>
      <c r="J31" s="13" t="s">
        <v>101</v>
      </c>
      <c r="K31" s="2" t="s">
        <v>53</v>
      </c>
      <c r="L31" s="5">
        <v>42.77</v>
      </c>
    </row>
    <row r="32" spans="1:12" ht="47.25" x14ac:dyDescent="0.25">
      <c r="A32" s="10"/>
      <c r="B32" s="13"/>
      <c r="C32" s="2"/>
      <c r="D32" s="5"/>
      <c r="E32" s="10">
        <v>43138</v>
      </c>
      <c r="F32" s="13" t="s">
        <v>78</v>
      </c>
      <c r="G32" s="2" t="s">
        <v>58</v>
      </c>
      <c r="H32" s="5">
        <v>16.95</v>
      </c>
      <c r="I32" s="10">
        <v>43199</v>
      </c>
      <c r="J32" s="13" t="s">
        <v>159</v>
      </c>
      <c r="K32" s="2" t="s">
        <v>52</v>
      </c>
      <c r="L32" s="5">
        <v>152.12</v>
      </c>
    </row>
    <row r="33" spans="1:12" ht="63" x14ac:dyDescent="0.25">
      <c r="A33" s="10"/>
      <c r="B33" s="13"/>
      <c r="C33" s="2"/>
      <c r="D33" s="5"/>
      <c r="E33" s="10">
        <v>43138</v>
      </c>
      <c r="F33" s="13" t="s">
        <v>79</v>
      </c>
      <c r="G33" s="2" t="s">
        <v>58</v>
      </c>
      <c r="H33" s="5">
        <v>129.63999999999999</v>
      </c>
      <c r="I33" s="10">
        <v>43199</v>
      </c>
      <c r="J33" s="13" t="s">
        <v>160</v>
      </c>
      <c r="K33" s="2" t="s">
        <v>67</v>
      </c>
      <c r="L33" s="5">
        <v>183.99</v>
      </c>
    </row>
    <row r="34" spans="1:12" x14ac:dyDescent="0.25">
      <c r="A34" s="10"/>
      <c r="B34" s="13"/>
      <c r="C34" s="2"/>
      <c r="D34" s="5"/>
      <c r="E34" s="10">
        <v>43138</v>
      </c>
      <c r="F34" s="13" t="s">
        <v>77</v>
      </c>
      <c r="G34" s="2" t="s">
        <v>80</v>
      </c>
      <c r="H34" s="5">
        <v>89.6</v>
      </c>
      <c r="I34" s="10">
        <v>43200</v>
      </c>
      <c r="J34" s="13" t="s">
        <v>173</v>
      </c>
      <c r="K34" s="2" t="s">
        <v>158</v>
      </c>
      <c r="L34" s="5">
        <v>12.49</v>
      </c>
    </row>
    <row r="35" spans="1:12" ht="63" x14ac:dyDescent="0.25">
      <c r="A35" s="10"/>
      <c r="B35" s="13"/>
      <c r="C35" s="2"/>
      <c r="D35" s="5"/>
      <c r="E35" s="10">
        <v>43147</v>
      </c>
      <c r="F35" s="13" t="s">
        <v>86</v>
      </c>
      <c r="G35" s="2" t="s">
        <v>87</v>
      </c>
      <c r="H35" s="5">
        <v>12000</v>
      </c>
      <c r="I35" s="10">
        <v>43203</v>
      </c>
      <c r="J35" s="13" t="s">
        <v>187</v>
      </c>
      <c r="K35" s="2" t="s">
        <v>56</v>
      </c>
      <c r="L35" s="5">
        <v>268.77999999999997</v>
      </c>
    </row>
    <row r="36" spans="1:12" ht="94.5" x14ac:dyDescent="0.25">
      <c r="A36" s="10"/>
      <c r="B36" s="13"/>
      <c r="C36" s="2"/>
      <c r="D36" s="5"/>
      <c r="E36" s="10">
        <v>43161</v>
      </c>
      <c r="F36" s="13" t="s">
        <v>98</v>
      </c>
      <c r="G36" s="2" t="s">
        <v>80</v>
      </c>
      <c r="H36" s="24">
        <v>310</v>
      </c>
      <c r="I36" s="10">
        <v>43213</v>
      </c>
      <c r="J36" s="13" t="s">
        <v>199</v>
      </c>
      <c r="K36" s="2" t="s">
        <v>80</v>
      </c>
      <c r="L36" s="5">
        <v>422.98</v>
      </c>
    </row>
    <row r="37" spans="1:12" ht="47.25" x14ac:dyDescent="0.25">
      <c r="A37" s="10"/>
      <c r="B37" s="13"/>
      <c r="C37" s="2"/>
      <c r="D37" s="5"/>
      <c r="E37" s="10">
        <v>43161</v>
      </c>
      <c r="F37" s="13" t="s">
        <v>99</v>
      </c>
      <c r="G37" s="2" t="s">
        <v>80</v>
      </c>
      <c r="H37" s="5">
        <v>298</v>
      </c>
      <c r="I37" s="10">
        <v>43213</v>
      </c>
      <c r="J37" s="13" t="s">
        <v>200</v>
      </c>
      <c r="K37" s="2" t="s">
        <v>58</v>
      </c>
      <c r="L37" s="5">
        <v>192.36</v>
      </c>
    </row>
    <row r="38" spans="1:12" ht="63" x14ac:dyDescent="0.25">
      <c r="A38" s="10"/>
      <c r="B38" s="13"/>
      <c r="C38" s="2"/>
      <c r="D38" s="5"/>
      <c r="E38" s="10">
        <v>43161</v>
      </c>
      <c r="F38" s="13" t="s">
        <v>100</v>
      </c>
      <c r="G38" s="2" t="s">
        <v>80</v>
      </c>
      <c r="H38" s="24">
        <v>1720</v>
      </c>
      <c r="I38" s="10">
        <v>43227</v>
      </c>
      <c r="J38" s="13" t="s">
        <v>215</v>
      </c>
      <c r="K38" s="2" t="s">
        <v>84</v>
      </c>
      <c r="L38" s="5">
        <v>222.56</v>
      </c>
    </row>
    <row r="39" spans="1:12" ht="63" x14ac:dyDescent="0.25">
      <c r="A39" s="10"/>
      <c r="B39" s="13"/>
      <c r="C39" s="2"/>
      <c r="D39" s="5"/>
      <c r="E39" s="10">
        <v>43161</v>
      </c>
      <c r="F39" s="13" t="s">
        <v>96</v>
      </c>
      <c r="G39" s="2" t="s">
        <v>80</v>
      </c>
      <c r="H39" s="5">
        <v>280</v>
      </c>
      <c r="I39" s="10">
        <v>43227</v>
      </c>
      <c r="J39" s="13" t="s">
        <v>216</v>
      </c>
      <c r="K39" s="2" t="s">
        <v>27</v>
      </c>
      <c r="L39" s="5">
        <v>453.49</v>
      </c>
    </row>
    <row r="40" spans="1:12" ht="47.25" x14ac:dyDescent="0.25">
      <c r="A40" s="10"/>
      <c r="B40" s="13"/>
      <c r="C40" s="2"/>
      <c r="D40" s="5"/>
      <c r="E40" s="10">
        <v>43161</v>
      </c>
      <c r="F40" s="13" t="s">
        <v>95</v>
      </c>
      <c r="G40" s="2" t="s">
        <v>80</v>
      </c>
      <c r="H40" s="24">
        <v>65</v>
      </c>
      <c r="I40" s="10">
        <v>43234</v>
      </c>
      <c r="J40" s="13" t="s">
        <v>217</v>
      </c>
      <c r="K40" s="2" t="s">
        <v>52</v>
      </c>
      <c r="L40" s="5">
        <v>119.54</v>
      </c>
    </row>
    <row r="41" spans="1:12" ht="63" x14ac:dyDescent="0.25">
      <c r="A41" s="10"/>
      <c r="B41" s="13"/>
      <c r="C41" s="2"/>
      <c r="D41" s="5"/>
      <c r="E41" s="10">
        <v>43161</v>
      </c>
      <c r="F41" s="13" t="s">
        <v>91</v>
      </c>
      <c r="G41" s="2" t="s">
        <v>80</v>
      </c>
      <c r="H41" s="5">
        <v>140</v>
      </c>
      <c r="I41" s="10">
        <v>43234</v>
      </c>
      <c r="J41" s="13" t="s">
        <v>218</v>
      </c>
      <c r="K41" s="2" t="s">
        <v>56</v>
      </c>
      <c r="L41" s="5">
        <v>274.91000000000003</v>
      </c>
    </row>
    <row r="42" spans="1:12" ht="31.5" x14ac:dyDescent="0.25">
      <c r="A42" s="10"/>
      <c r="B42" s="13"/>
      <c r="C42" s="2"/>
      <c r="D42" s="5"/>
      <c r="E42" s="10">
        <v>43165</v>
      </c>
      <c r="F42" s="13" t="s">
        <v>122</v>
      </c>
      <c r="G42" s="2" t="s">
        <v>58</v>
      </c>
      <c r="H42" s="5">
        <v>1156</v>
      </c>
      <c r="I42" s="10">
        <v>43234</v>
      </c>
      <c r="J42" s="13" t="s">
        <v>219</v>
      </c>
      <c r="K42" s="2" t="s">
        <v>53</v>
      </c>
      <c r="L42" s="5">
        <v>106.07</v>
      </c>
    </row>
    <row r="43" spans="1:12" ht="31.5" x14ac:dyDescent="0.25">
      <c r="A43" s="10"/>
      <c r="B43" s="13"/>
      <c r="C43" s="2"/>
      <c r="D43" s="5"/>
      <c r="E43" s="10">
        <v>43166</v>
      </c>
      <c r="F43" s="13" t="s">
        <v>94</v>
      </c>
      <c r="G43" s="2" t="s">
        <v>80</v>
      </c>
      <c r="H43" s="24">
        <v>415</v>
      </c>
      <c r="I43" s="10">
        <v>43235</v>
      </c>
      <c r="J43" s="13" t="s">
        <v>220</v>
      </c>
      <c r="K43" s="2" t="s">
        <v>67</v>
      </c>
      <c r="L43" s="5">
        <v>138.76</v>
      </c>
    </row>
    <row r="44" spans="1:12" ht="47.25" x14ac:dyDescent="0.25">
      <c r="A44" s="10"/>
      <c r="B44" s="13"/>
      <c r="C44" s="2"/>
      <c r="D44" s="5"/>
      <c r="E44" s="10">
        <v>43166</v>
      </c>
      <c r="F44" s="13" t="s">
        <v>93</v>
      </c>
      <c r="G44" s="2" t="s">
        <v>80</v>
      </c>
      <c r="H44" s="5">
        <v>310</v>
      </c>
      <c r="I44" s="10">
        <v>43259</v>
      </c>
      <c r="J44" s="13" t="s">
        <v>235</v>
      </c>
      <c r="K44" s="2" t="s">
        <v>34</v>
      </c>
      <c r="L44" s="5">
        <v>126.23</v>
      </c>
    </row>
    <row r="45" spans="1:12" ht="47.25" x14ac:dyDescent="0.25">
      <c r="A45" s="10"/>
      <c r="B45" s="13"/>
      <c r="C45" s="2"/>
      <c r="D45" s="5"/>
      <c r="E45" s="10">
        <v>43166</v>
      </c>
      <c r="F45" s="13" t="s">
        <v>92</v>
      </c>
      <c r="G45" s="2" t="s">
        <v>80</v>
      </c>
      <c r="H45" s="24">
        <v>250</v>
      </c>
      <c r="I45" s="10">
        <v>43259</v>
      </c>
      <c r="J45" s="13" t="s">
        <v>236</v>
      </c>
      <c r="K45" s="2" t="s">
        <v>52</v>
      </c>
      <c r="L45" s="5">
        <v>120.05</v>
      </c>
    </row>
    <row r="46" spans="1:12" ht="31.5" x14ac:dyDescent="0.25">
      <c r="A46" s="10"/>
      <c r="B46" s="13"/>
      <c r="C46" s="2"/>
      <c r="D46" s="5"/>
      <c r="E46" s="10">
        <v>43166</v>
      </c>
      <c r="F46" s="13" t="s">
        <v>90</v>
      </c>
      <c r="G46" s="2" t="s">
        <v>80</v>
      </c>
      <c r="H46" s="5">
        <v>504</v>
      </c>
      <c r="I46" s="10">
        <v>43259</v>
      </c>
      <c r="J46" s="13" t="s">
        <v>237</v>
      </c>
      <c r="K46" s="2" t="s">
        <v>53</v>
      </c>
      <c r="L46" s="5">
        <v>82.3</v>
      </c>
    </row>
    <row r="47" spans="1:12" ht="47.25" x14ac:dyDescent="0.25">
      <c r="A47" s="10"/>
      <c r="B47" s="13"/>
      <c r="C47" s="2"/>
      <c r="D47" s="5"/>
      <c r="E47" s="10">
        <v>43166</v>
      </c>
      <c r="F47" s="13" t="s">
        <v>97</v>
      </c>
      <c r="G47" s="2" t="s">
        <v>80</v>
      </c>
      <c r="H47" s="24">
        <v>300</v>
      </c>
      <c r="I47" s="10">
        <v>43259</v>
      </c>
      <c r="J47" s="13" t="s">
        <v>238</v>
      </c>
      <c r="K47" s="2" t="s">
        <v>56</v>
      </c>
      <c r="L47" s="5">
        <v>253.93</v>
      </c>
    </row>
    <row r="48" spans="1:12" ht="78.75" x14ac:dyDescent="0.25">
      <c r="A48" s="10"/>
      <c r="B48" s="13"/>
      <c r="C48" s="2"/>
      <c r="D48" s="5"/>
      <c r="E48" s="10">
        <v>43166</v>
      </c>
      <c r="F48" s="13" t="s">
        <v>50</v>
      </c>
      <c r="G48" s="2" t="s">
        <v>80</v>
      </c>
      <c r="H48" s="5">
        <v>180</v>
      </c>
      <c r="I48" s="10">
        <v>43263</v>
      </c>
      <c r="J48" s="13" t="s">
        <v>240</v>
      </c>
      <c r="K48" s="2" t="s">
        <v>67</v>
      </c>
      <c r="L48" s="5">
        <v>222.16</v>
      </c>
    </row>
    <row r="49" spans="1:12" x14ac:dyDescent="0.25">
      <c r="A49" s="10"/>
      <c r="B49" s="13"/>
      <c r="C49" s="2"/>
      <c r="D49" s="5"/>
      <c r="E49" s="10">
        <v>43173</v>
      </c>
      <c r="F49" s="13" t="s">
        <v>127</v>
      </c>
      <c r="G49" s="2" t="s">
        <v>58</v>
      </c>
      <c r="H49" s="5">
        <v>61.68</v>
      </c>
      <c r="I49" s="10">
        <v>43263</v>
      </c>
      <c r="J49" s="13" t="s">
        <v>126</v>
      </c>
      <c r="K49" s="2" t="s">
        <v>114</v>
      </c>
      <c r="L49" s="5">
        <v>75.95</v>
      </c>
    </row>
    <row r="50" spans="1:12" ht="31.5" x14ac:dyDescent="0.25">
      <c r="A50" s="10"/>
      <c r="B50" s="13"/>
      <c r="C50" s="2"/>
      <c r="D50" s="5"/>
      <c r="E50" s="10">
        <v>43173</v>
      </c>
      <c r="F50" s="13" t="s">
        <v>143</v>
      </c>
      <c r="G50" s="2" t="s">
        <v>58</v>
      </c>
      <c r="H50" s="5">
        <v>18.989999999999998</v>
      </c>
      <c r="I50" s="10">
        <v>43264</v>
      </c>
      <c r="J50" s="13" t="s">
        <v>242</v>
      </c>
      <c r="K50" s="2" t="s">
        <v>84</v>
      </c>
      <c r="L50" s="5">
        <v>137.37</v>
      </c>
    </row>
    <row r="51" spans="1:12" ht="78.75" x14ac:dyDescent="0.25">
      <c r="A51" s="10"/>
      <c r="B51" s="13"/>
      <c r="C51" s="2"/>
      <c r="D51" s="5"/>
      <c r="E51" s="10">
        <v>43173</v>
      </c>
      <c r="F51" s="13" t="s">
        <v>144</v>
      </c>
      <c r="G51" s="2" t="s">
        <v>58</v>
      </c>
      <c r="H51" s="5">
        <v>145</v>
      </c>
      <c r="I51" s="10">
        <v>43269</v>
      </c>
      <c r="J51" s="13" t="s">
        <v>248</v>
      </c>
      <c r="K51" s="2" t="s">
        <v>80</v>
      </c>
      <c r="L51" s="5">
        <v>525.25</v>
      </c>
    </row>
    <row r="52" spans="1:12" ht="31.5" x14ac:dyDescent="0.25">
      <c r="A52" s="10"/>
      <c r="B52" s="13"/>
      <c r="C52" s="2"/>
      <c r="D52" s="5"/>
      <c r="E52" s="10">
        <v>43175</v>
      </c>
      <c r="F52" s="13" t="s">
        <v>118</v>
      </c>
      <c r="G52" s="2" t="s">
        <v>27</v>
      </c>
      <c r="H52" s="5">
        <v>53.12</v>
      </c>
      <c r="I52" s="10">
        <v>43271</v>
      </c>
      <c r="J52" s="13" t="s">
        <v>255</v>
      </c>
      <c r="K52" s="2" t="s">
        <v>256</v>
      </c>
      <c r="L52" s="5">
        <v>19.64</v>
      </c>
    </row>
    <row r="53" spans="1:12" x14ac:dyDescent="0.25">
      <c r="A53" s="10"/>
      <c r="B53" s="13"/>
      <c r="C53" s="2"/>
      <c r="D53" s="5"/>
      <c r="E53" s="10">
        <v>43175</v>
      </c>
      <c r="F53" s="13" t="s">
        <v>118</v>
      </c>
      <c r="G53" s="2" t="s">
        <v>53</v>
      </c>
      <c r="H53" s="5">
        <f>2*53.12</f>
        <v>106.24</v>
      </c>
      <c r="I53" s="10"/>
      <c r="J53" s="13"/>
      <c r="K53" s="2"/>
      <c r="L53" s="5"/>
    </row>
    <row r="54" spans="1:12" x14ac:dyDescent="0.25">
      <c r="A54" s="10"/>
      <c r="B54" s="13"/>
      <c r="C54" s="2"/>
      <c r="D54" s="5"/>
      <c r="E54" s="10">
        <v>43175</v>
      </c>
      <c r="F54" s="13" t="s">
        <v>129</v>
      </c>
      <c r="G54" s="2" t="s">
        <v>58</v>
      </c>
      <c r="H54" s="5">
        <v>103</v>
      </c>
      <c r="I54" s="10"/>
      <c r="J54" s="13"/>
      <c r="K54" s="2"/>
      <c r="L54" s="5"/>
    </row>
    <row r="55" spans="1:12" x14ac:dyDescent="0.25">
      <c r="A55" s="10"/>
      <c r="B55" s="13"/>
      <c r="C55" s="2"/>
      <c r="D55" s="5"/>
      <c r="E55" s="10">
        <v>43175</v>
      </c>
      <c r="F55" s="13" t="s">
        <v>130</v>
      </c>
      <c r="G55" s="2" t="s">
        <v>58</v>
      </c>
      <c r="H55" s="5">
        <v>85.52</v>
      </c>
      <c r="I55" s="10"/>
      <c r="J55" s="13"/>
      <c r="K55" s="2"/>
      <c r="L55" s="5"/>
    </row>
    <row r="56" spans="1:12" x14ac:dyDescent="0.25">
      <c r="A56" s="10"/>
      <c r="B56" s="13"/>
      <c r="C56" s="2"/>
      <c r="D56" s="5"/>
      <c r="E56" s="10">
        <v>43175</v>
      </c>
      <c r="F56" s="13" t="s">
        <v>131</v>
      </c>
      <c r="G56" s="2" t="s">
        <v>58</v>
      </c>
      <c r="H56" s="5">
        <v>504</v>
      </c>
      <c r="I56" s="10"/>
      <c r="J56" s="13"/>
      <c r="K56" s="2"/>
      <c r="L56" s="5"/>
    </row>
    <row r="57" spans="1:12" x14ac:dyDescent="0.25">
      <c r="A57" s="10"/>
      <c r="B57" s="13"/>
      <c r="C57" s="2"/>
      <c r="D57" s="5"/>
      <c r="E57" s="10">
        <v>43175</v>
      </c>
      <c r="F57" s="13" t="s">
        <v>132</v>
      </c>
      <c r="G57" s="2" t="s">
        <v>58</v>
      </c>
      <c r="H57" s="5">
        <v>45.99</v>
      </c>
      <c r="I57" s="10"/>
      <c r="J57" s="13"/>
      <c r="K57" s="2"/>
      <c r="L57" s="5"/>
    </row>
    <row r="58" spans="1:12" x14ac:dyDescent="0.25">
      <c r="A58" s="10"/>
      <c r="B58" s="13"/>
      <c r="C58" s="2"/>
      <c r="D58" s="5"/>
      <c r="E58" s="10">
        <v>43175</v>
      </c>
      <c r="F58" s="13" t="s">
        <v>133</v>
      </c>
      <c r="G58" s="2" t="s">
        <v>80</v>
      </c>
      <c r="H58" s="5">
        <v>118.68</v>
      </c>
      <c r="I58" s="10"/>
      <c r="J58" s="13"/>
      <c r="K58" s="2"/>
      <c r="L58" s="5"/>
    </row>
    <row r="59" spans="1:12" x14ac:dyDescent="0.25">
      <c r="A59" s="10"/>
      <c r="B59" s="13"/>
      <c r="C59" s="2"/>
      <c r="D59" s="5"/>
      <c r="E59" s="10">
        <v>43175</v>
      </c>
      <c r="F59" s="13" t="s">
        <v>134</v>
      </c>
      <c r="G59" s="2" t="s">
        <v>80</v>
      </c>
      <c r="H59" s="5">
        <v>173.12</v>
      </c>
      <c r="I59" s="10"/>
      <c r="J59" s="13"/>
      <c r="K59" s="2"/>
      <c r="L59" s="5"/>
    </row>
    <row r="60" spans="1:12" x14ac:dyDescent="0.25">
      <c r="A60" s="10"/>
      <c r="B60" s="13"/>
      <c r="C60" s="2"/>
      <c r="D60" s="5"/>
      <c r="E60" s="10">
        <v>43178</v>
      </c>
      <c r="F60" s="13" t="s">
        <v>161</v>
      </c>
      <c r="G60" s="2" t="s">
        <v>58</v>
      </c>
      <c r="H60" s="5">
        <v>180</v>
      </c>
      <c r="I60" s="10"/>
      <c r="J60" s="13"/>
      <c r="K60" s="2"/>
      <c r="L60" s="5"/>
    </row>
    <row r="61" spans="1:12" x14ac:dyDescent="0.25">
      <c r="A61" s="10"/>
      <c r="B61" s="13"/>
      <c r="C61" s="2"/>
      <c r="D61" s="5"/>
      <c r="E61" s="10">
        <v>43178</v>
      </c>
      <c r="F61" s="13" t="s">
        <v>162</v>
      </c>
      <c r="G61" s="2" t="s">
        <v>80</v>
      </c>
      <c r="H61" s="5">
        <v>270</v>
      </c>
      <c r="I61" s="10"/>
      <c r="J61" s="13"/>
      <c r="K61" s="2"/>
      <c r="L61" s="5"/>
    </row>
    <row r="62" spans="1:12" x14ac:dyDescent="0.25">
      <c r="A62" s="10"/>
      <c r="B62" s="13"/>
      <c r="C62" s="2"/>
      <c r="D62" s="5"/>
      <c r="E62" s="10">
        <v>43178</v>
      </c>
      <c r="F62" s="13" t="s">
        <v>163</v>
      </c>
      <c r="G62" s="2" t="s">
        <v>80</v>
      </c>
      <c r="H62" s="5">
        <v>1104</v>
      </c>
      <c r="I62" s="10"/>
      <c r="J62" s="13"/>
      <c r="K62" s="2"/>
      <c r="L62" s="5"/>
    </row>
    <row r="63" spans="1:12" x14ac:dyDescent="0.25">
      <c r="A63" s="10"/>
      <c r="B63" s="13"/>
      <c r="C63" s="2"/>
      <c r="D63" s="5"/>
      <c r="E63" s="10">
        <v>43178</v>
      </c>
      <c r="F63" s="13" t="s">
        <v>164</v>
      </c>
      <c r="G63" s="2" t="s">
        <v>80</v>
      </c>
      <c r="H63" s="5">
        <v>112</v>
      </c>
      <c r="I63" s="10"/>
      <c r="J63" s="13"/>
      <c r="K63" s="2"/>
      <c r="L63" s="5"/>
    </row>
    <row r="64" spans="1:12" x14ac:dyDescent="0.25">
      <c r="A64" s="10"/>
      <c r="B64" s="13"/>
      <c r="C64" s="2"/>
      <c r="D64" s="5"/>
      <c r="E64" s="10">
        <v>43178</v>
      </c>
      <c r="F64" s="13" t="s">
        <v>165</v>
      </c>
      <c r="G64" s="2" t="s">
        <v>80</v>
      </c>
      <c r="H64" s="5">
        <v>222</v>
      </c>
      <c r="I64" s="10"/>
      <c r="J64" s="13"/>
      <c r="K64" s="2"/>
      <c r="L64" s="5"/>
    </row>
    <row r="65" spans="1:12" x14ac:dyDescent="0.25">
      <c r="A65" s="10"/>
      <c r="B65" s="13"/>
      <c r="C65" s="2"/>
      <c r="D65" s="5"/>
      <c r="E65" s="10">
        <v>43178</v>
      </c>
      <c r="F65" s="13" t="s">
        <v>166</v>
      </c>
      <c r="G65" s="2" t="s">
        <v>80</v>
      </c>
      <c r="H65" s="5">
        <v>280</v>
      </c>
      <c r="I65" s="10"/>
      <c r="J65" s="13"/>
      <c r="K65" s="2"/>
      <c r="L65" s="5"/>
    </row>
    <row r="66" spans="1:12" x14ac:dyDescent="0.25">
      <c r="A66" s="10"/>
      <c r="B66" s="13"/>
      <c r="C66" s="2"/>
      <c r="D66" s="5"/>
      <c r="E66" s="10">
        <v>43178</v>
      </c>
      <c r="F66" s="13" t="s">
        <v>167</v>
      </c>
      <c r="G66" s="2" t="s">
        <v>80</v>
      </c>
      <c r="H66" s="5">
        <v>192.9</v>
      </c>
      <c r="I66" s="10"/>
      <c r="J66" s="13"/>
      <c r="K66" s="2"/>
      <c r="L66" s="5"/>
    </row>
    <row r="67" spans="1:12" x14ac:dyDescent="0.25">
      <c r="A67" s="10"/>
      <c r="B67" s="13"/>
      <c r="C67" s="2"/>
      <c r="D67" s="5"/>
      <c r="E67" s="10">
        <v>43178</v>
      </c>
      <c r="F67" s="13" t="s">
        <v>168</v>
      </c>
      <c r="G67" s="2" t="s">
        <v>80</v>
      </c>
      <c r="H67" s="5">
        <v>66.3</v>
      </c>
      <c r="I67" s="10"/>
      <c r="J67" s="13"/>
      <c r="K67" s="2"/>
      <c r="L67" s="5"/>
    </row>
    <row r="68" spans="1:12" x14ac:dyDescent="0.25">
      <c r="A68" s="10"/>
      <c r="B68" s="13"/>
      <c r="C68" s="2"/>
      <c r="D68" s="5"/>
      <c r="E68" s="10">
        <v>43178</v>
      </c>
      <c r="F68" s="13" t="s">
        <v>169</v>
      </c>
      <c r="G68" s="2" t="s">
        <v>80</v>
      </c>
      <c r="H68" s="5">
        <v>213.1</v>
      </c>
      <c r="I68" s="10"/>
      <c r="J68" s="13"/>
      <c r="K68" s="2"/>
      <c r="L68" s="5"/>
    </row>
    <row r="69" spans="1:12" x14ac:dyDescent="0.25">
      <c r="A69" s="10"/>
      <c r="B69" s="13"/>
      <c r="C69" s="2"/>
      <c r="D69" s="5"/>
      <c r="E69" s="10">
        <v>43178</v>
      </c>
      <c r="F69" s="13" t="s">
        <v>170</v>
      </c>
      <c r="G69" s="2" t="s">
        <v>80</v>
      </c>
      <c r="H69" s="5">
        <v>217</v>
      </c>
      <c r="I69" s="10"/>
      <c r="J69" s="13"/>
      <c r="K69" s="2"/>
      <c r="L69" s="5"/>
    </row>
    <row r="70" spans="1:12" x14ac:dyDescent="0.25">
      <c r="A70" s="10"/>
      <c r="B70" s="13"/>
      <c r="C70" s="2"/>
      <c r="D70" s="5"/>
      <c r="E70" s="10">
        <v>43178</v>
      </c>
      <c r="F70" s="13" t="s">
        <v>171</v>
      </c>
      <c r="G70" s="2" t="s">
        <v>80</v>
      </c>
      <c r="H70" s="5">
        <v>212.4</v>
      </c>
      <c r="I70" s="10"/>
      <c r="J70" s="13"/>
      <c r="K70" s="2"/>
      <c r="L70" s="5"/>
    </row>
    <row r="71" spans="1:12" x14ac:dyDescent="0.25">
      <c r="A71" s="10"/>
      <c r="B71" s="13"/>
      <c r="C71" s="2"/>
      <c r="D71" s="5"/>
      <c r="E71" s="10">
        <v>43186</v>
      </c>
      <c r="F71" s="13" t="s">
        <v>128</v>
      </c>
      <c r="G71" s="2" t="s">
        <v>80</v>
      </c>
      <c r="H71" s="5">
        <v>278</v>
      </c>
      <c r="I71" s="10"/>
      <c r="J71" s="13"/>
      <c r="K71" s="2"/>
      <c r="L71" s="5"/>
    </row>
    <row r="72" spans="1:12" x14ac:dyDescent="0.25">
      <c r="A72" s="10"/>
      <c r="B72" s="13"/>
      <c r="C72" s="2"/>
      <c r="D72" s="5"/>
      <c r="E72" s="10">
        <v>43192</v>
      </c>
      <c r="F72" s="13" t="s">
        <v>147</v>
      </c>
      <c r="G72" s="2" t="s">
        <v>34</v>
      </c>
      <c r="H72" s="5">
        <v>229.8</v>
      </c>
      <c r="I72" s="10"/>
      <c r="J72" s="13"/>
      <c r="K72" s="2"/>
      <c r="L72" s="5"/>
    </row>
    <row r="73" spans="1:12" x14ac:dyDescent="0.25">
      <c r="A73" s="10"/>
      <c r="B73" s="13"/>
      <c r="C73" s="2"/>
      <c r="D73" s="5"/>
      <c r="E73" s="10">
        <v>43192</v>
      </c>
      <c r="F73" s="13" t="s">
        <v>149</v>
      </c>
      <c r="G73" s="2" t="s">
        <v>34</v>
      </c>
      <c r="H73" s="5">
        <v>183.28</v>
      </c>
      <c r="I73" s="10"/>
      <c r="J73" s="13"/>
      <c r="K73" s="2"/>
      <c r="L73" s="5"/>
    </row>
    <row r="74" spans="1:12" x14ac:dyDescent="0.25">
      <c r="A74" s="10"/>
      <c r="B74" s="13"/>
      <c r="C74" s="2"/>
      <c r="D74" s="5"/>
      <c r="E74" s="10">
        <v>43192</v>
      </c>
      <c r="F74" s="13" t="s">
        <v>148</v>
      </c>
      <c r="G74" s="2" t="s">
        <v>34</v>
      </c>
      <c r="H74" s="5">
        <v>69.3</v>
      </c>
      <c r="I74" s="10"/>
      <c r="J74" s="13"/>
      <c r="K74" s="2"/>
      <c r="L74" s="5"/>
    </row>
    <row r="75" spans="1:12" x14ac:dyDescent="0.25">
      <c r="A75" s="10"/>
      <c r="B75" s="13"/>
      <c r="C75" s="2"/>
      <c r="D75" s="5"/>
      <c r="E75" s="10">
        <v>43203</v>
      </c>
      <c r="F75" s="13" t="s">
        <v>177</v>
      </c>
      <c r="G75" s="2" t="s">
        <v>84</v>
      </c>
      <c r="H75" s="5">
        <v>832.5</v>
      </c>
      <c r="I75" s="10"/>
      <c r="J75" s="13"/>
      <c r="K75" s="2"/>
      <c r="L75" s="5"/>
    </row>
    <row r="76" spans="1:12" x14ac:dyDescent="0.25">
      <c r="A76" s="10"/>
      <c r="B76" s="13"/>
      <c r="C76" s="2"/>
      <c r="D76" s="5"/>
      <c r="E76" s="10">
        <v>43203</v>
      </c>
      <c r="F76" s="13" t="s">
        <v>169</v>
      </c>
      <c r="G76" s="2" t="s">
        <v>84</v>
      </c>
      <c r="H76" s="5">
        <v>689.4</v>
      </c>
      <c r="I76" s="10"/>
      <c r="J76" s="13"/>
      <c r="K76" s="2"/>
      <c r="L76" s="5"/>
    </row>
    <row r="77" spans="1:12" x14ac:dyDescent="0.25">
      <c r="A77" s="10"/>
      <c r="B77" s="13"/>
      <c r="C77" s="2"/>
      <c r="D77" s="5"/>
      <c r="E77" s="10">
        <v>43203</v>
      </c>
      <c r="F77" s="13" t="s">
        <v>169</v>
      </c>
      <c r="G77" s="2" t="s">
        <v>114</v>
      </c>
      <c r="H77" s="5">
        <v>91.92</v>
      </c>
      <c r="I77" s="10"/>
      <c r="J77" s="13"/>
      <c r="K77" s="2"/>
      <c r="L77" s="5"/>
    </row>
    <row r="78" spans="1:12" x14ac:dyDescent="0.25">
      <c r="A78" s="10"/>
      <c r="B78" s="13"/>
      <c r="C78" s="2"/>
      <c r="D78" s="5"/>
      <c r="E78" s="10">
        <v>43203</v>
      </c>
      <c r="F78" s="13" t="s">
        <v>171</v>
      </c>
      <c r="G78" s="2" t="s">
        <v>84</v>
      </c>
      <c r="H78" s="5">
        <v>687.3</v>
      </c>
      <c r="I78" s="10"/>
      <c r="J78" s="13"/>
      <c r="K78" s="2"/>
      <c r="L78" s="5"/>
    </row>
    <row r="79" spans="1:12" x14ac:dyDescent="0.25">
      <c r="A79" s="10"/>
      <c r="B79" s="13"/>
      <c r="C79" s="2"/>
      <c r="D79" s="5"/>
      <c r="E79" s="10">
        <v>43203</v>
      </c>
      <c r="F79" s="13" t="s">
        <v>171</v>
      </c>
      <c r="G79" s="2" t="s">
        <v>114</v>
      </c>
      <c r="H79" s="5">
        <v>45.82</v>
      </c>
      <c r="I79" s="10"/>
      <c r="J79" s="13"/>
      <c r="K79" s="2"/>
      <c r="L79" s="5"/>
    </row>
    <row r="80" spans="1:12" x14ac:dyDescent="0.25">
      <c r="A80" s="10"/>
      <c r="B80" s="13"/>
      <c r="C80" s="2"/>
      <c r="D80" s="5"/>
      <c r="E80" s="10">
        <v>43203</v>
      </c>
      <c r="F80" s="13" t="s">
        <v>178</v>
      </c>
      <c r="G80" s="2" t="s">
        <v>114</v>
      </c>
      <c r="H80" s="5">
        <v>975.92</v>
      </c>
      <c r="I80" s="10"/>
      <c r="J80" s="13"/>
      <c r="K80" s="2"/>
      <c r="L80" s="5"/>
    </row>
    <row r="81" spans="1:12" x14ac:dyDescent="0.25">
      <c r="A81" s="10"/>
      <c r="B81" s="13"/>
      <c r="C81" s="2"/>
      <c r="D81" s="5"/>
      <c r="E81" s="10">
        <v>43203</v>
      </c>
      <c r="F81" s="13" t="s">
        <v>179</v>
      </c>
      <c r="G81" s="2" t="s">
        <v>84</v>
      </c>
      <c r="H81" s="5">
        <v>36</v>
      </c>
      <c r="I81" s="10"/>
      <c r="J81" s="13"/>
      <c r="K81" s="2"/>
      <c r="L81" s="5"/>
    </row>
    <row r="82" spans="1:12" x14ac:dyDescent="0.25">
      <c r="A82" s="10"/>
      <c r="B82" s="13"/>
      <c r="C82" s="2"/>
      <c r="D82" s="5"/>
      <c r="E82" s="10">
        <v>43203</v>
      </c>
      <c r="F82" s="13" t="s">
        <v>180</v>
      </c>
      <c r="G82" s="2" t="s">
        <v>84</v>
      </c>
      <c r="H82" s="5">
        <v>693</v>
      </c>
      <c r="I82" s="10"/>
      <c r="J82" s="13"/>
      <c r="K82" s="2"/>
      <c r="L82" s="5"/>
    </row>
    <row r="83" spans="1:12" x14ac:dyDescent="0.25">
      <c r="A83" s="10"/>
      <c r="B83" s="13"/>
      <c r="C83" s="2"/>
      <c r="D83" s="5"/>
      <c r="E83" s="10">
        <v>43203</v>
      </c>
      <c r="F83" s="13" t="s">
        <v>181</v>
      </c>
      <c r="G83" s="2" t="s">
        <v>114</v>
      </c>
      <c r="H83" s="5">
        <v>45.22</v>
      </c>
      <c r="I83" s="10"/>
      <c r="J83" s="13"/>
      <c r="K83" s="2"/>
      <c r="L83" s="5"/>
    </row>
    <row r="84" spans="1:12" x14ac:dyDescent="0.25">
      <c r="A84" s="10"/>
      <c r="B84" s="13"/>
      <c r="C84" s="2"/>
      <c r="D84" s="5"/>
      <c r="E84" s="10">
        <v>43203</v>
      </c>
      <c r="F84" s="13" t="s">
        <v>182</v>
      </c>
      <c r="G84" s="2" t="s">
        <v>114</v>
      </c>
      <c r="H84" s="5">
        <v>81.599999999999994</v>
      </c>
      <c r="I84" s="10"/>
      <c r="J84" s="13"/>
      <c r="K84" s="2"/>
      <c r="L84" s="5"/>
    </row>
    <row r="85" spans="1:12" x14ac:dyDescent="0.25">
      <c r="A85" s="10"/>
      <c r="B85" s="13"/>
      <c r="C85" s="2"/>
      <c r="D85" s="5"/>
      <c r="E85" s="10">
        <v>43203</v>
      </c>
      <c r="F85" s="13" t="s">
        <v>183</v>
      </c>
      <c r="G85" s="2" t="s">
        <v>114</v>
      </c>
      <c r="H85" s="5">
        <v>143.97</v>
      </c>
      <c r="I85" s="10"/>
      <c r="J85" s="13"/>
      <c r="K85" s="2"/>
      <c r="L85" s="5"/>
    </row>
    <row r="86" spans="1:12" x14ac:dyDescent="0.25">
      <c r="A86" s="10"/>
      <c r="B86" s="13"/>
      <c r="C86" s="2"/>
      <c r="D86" s="5"/>
      <c r="E86" s="10">
        <v>43203</v>
      </c>
      <c r="F86" s="13" t="s">
        <v>184</v>
      </c>
      <c r="G86" s="2" t="s">
        <v>114</v>
      </c>
      <c r="H86" s="24">
        <v>2587.2600000000002</v>
      </c>
      <c r="I86" s="10"/>
      <c r="J86" s="13"/>
      <c r="K86" s="2"/>
      <c r="L86" s="5"/>
    </row>
    <row r="87" spans="1:12" x14ac:dyDescent="0.25">
      <c r="A87" s="10"/>
      <c r="B87" s="13"/>
      <c r="C87" s="2"/>
      <c r="D87" s="5"/>
      <c r="E87" s="10">
        <v>43203</v>
      </c>
      <c r="F87" s="13" t="s">
        <v>185</v>
      </c>
      <c r="G87" s="2" t="s">
        <v>114</v>
      </c>
      <c r="H87" s="5">
        <v>207.12</v>
      </c>
      <c r="I87" s="10"/>
      <c r="J87" s="13"/>
      <c r="K87" s="2"/>
      <c r="L87" s="5"/>
    </row>
    <row r="88" spans="1:12" x14ac:dyDescent="0.25">
      <c r="A88" s="10"/>
      <c r="B88" s="13"/>
      <c r="C88" s="2"/>
      <c r="D88" s="5"/>
      <c r="E88" s="10">
        <v>43203</v>
      </c>
      <c r="F88" s="13" t="s">
        <v>186</v>
      </c>
      <c r="G88" s="2" t="s">
        <v>114</v>
      </c>
      <c r="H88" s="5">
        <v>65.459999999999994</v>
      </c>
      <c r="I88" s="10"/>
      <c r="J88" s="13"/>
      <c r="K88" s="2"/>
      <c r="L88" s="5"/>
    </row>
    <row r="89" spans="1:12" x14ac:dyDescent="0.25">
      <c r="A89" s="10"/>
      <c r="B89" s="13"/>
      <c r="C89" s="2"/>
      <c r="D89" s="5"/>
      <c r="E89" s="10">
        <v>43208</v>
      </c>
      <c r="F89" s="13" t="s">
        <v>86</v>
      </c>
      <c r="G89" s="2" t="s">
        <v>87</v>
      </c>
      <c r="H89" s="5">
        <v>24000</v>
      </c>
      <c r="I89" s="10"/>
      <c r="J89" s="13"/>
      <c r="K89" s="2"/>
      <c r="L89" s="5"/>
    </row>
    <row r="90" spans="1:12" x14ac:dyDescent="0.25">
      <c r="A90" s="10"/>
      <c r="B90" s="13"/>
      <c r="C90" s="2"/>
      <c r="D90" s="5"/>
      <c r="E90" s="10">
        <v>43231</v>
      </c>
      <c r="F90" s="13" t="s">
        <v>202</v>
      </c>
      <c r="G90" s="2" t="s">
        <v>27</v>
      </c>
      <c r="H90" s="5">
        <v>82.2</v>
      </c>
      <c r="I90" s="10"/>
      <c r="J90" s="13"/>
      <c r="K90" s="2"/>
      <c r="L90" s="5"/>
    </row>
    <row r="91" spans="1:12" x14ac:dyDescent="0.25">
      <c r="A91" s="10"/>
      <c r="B91" s="13"/>
      <c r="C91" s="2"/>
      <c r="D91" s="5"/>
      <c r="E91" s="10">
        <v>43231</v>
      </c>
      <c r="F91" s="13" t="s">
        <v>207</v>
      </c>
      <c r="G91" s="2" t="s">
        <v>27</v>
      </c>
      <c r="H91" s="5">
        <v>34</v>
      </c>
      <c r="I91" s="10"/>
      <c r="J91" s="13"/>
      <c r="K91" s="2"/>
      <c r="L91" s="5"/>
    </row>
    <row r="92" spans="1:12" x14ac:dyDescent="0.25">
      <c r="A92" s="10"/>
      <c r="B92" s="13"/>
      <c r="C92" s="2"/>
      <c r="D92" s="5"/>
      <c r="E92" s="10">
        <v>43231</v>
      </c>
      <c r="F92" s="13" t="s">
        <v>208</v>
      </c>
      <c r="G92" s="2" t="s">
        <v>27</v>
      </c>
      <c r="H92" s="5">
        <v>411.2</v>
      </c>
      <c r="I92" s="10"/>
      <c r="J92" s="13"/>
      <c r="K92" s="2"/>
      <c r="L92" s="5"/>
    </row>
    <row r="93" spans="1:12" x14ac:dyDescent="0.25">
      <c r="A93" s="10"/>
      <c r="B93" s="13"/>
      <c r="C93" s="2"/>
      <c r="D93" s="5"/>
      <c r="E93" s="10">
        <v>43231</v>
      </c>
      <c r="F93" s="13" t="s">
        <v>210</v>
      </c>
      <c r="G93" s="2" t="s">
        <v>27</v>
      </c>
      <c r="H93" s="5">
        <v>126.54</v>
      </c>
      <c r="I93" s="10"/>
      <c r="J93" s="13"/>
      <c r="K93" s="2"/>
      <c r="L93" s="5"/>
    </row>
    <row r="94" spans="1:12" x14ac:dyDescent="0.25">
      <c r="A94" s="10"/>
      <c r="B94" s="13"/>
      <c r="C94" s="2"/>
      <c r="D94" s="5"/>
      <c r="E94" s="10">
        <v>43231</v>
      </c>
      <c r="F94" s="13" t="s">
        <v>211</v>
      </c>
      <c r="G94" s="2" t="s">
        <v>27</v>
      </c>
      <c r="H94" s="5">
        <v>148.97999999999999</v>
      </c>
      <c r="I94" s="10"/>
      <c r="J94" s="13"/>
      <c r="K94" s="2"/>
      <c r="L94" s="5"/>
    </row>
    <row r="95" spans="1:12" x14ac:dyDescent="0.25">
      <c r="A95" s="10"/>
      <c r="B95" s="13"/>
      <c r="C95" s="2"/>
      <c r="D95" s="5"/>
      <c r="E95" s="10">
        <v>43231</v>
      </c>
      <c r="F95" s="13" t="s">
        <v>90</v>
      </c>
      <c r="G95" s="2" t="s">
        <v>27</v>
      </c>
      <c r="H95" s="5">
        <v>336</v>
      </c>
      <c r="I95" s="10"/>
      <c r="J95" s="13"/>
      <c r="K95" s="2"/>
      <c r="L95" s="5"/>
    </row>
    <row r="96" spans="1:12" x14ac:dyDescent="0.25">
      <c r="A96" s="10"/>
      <c r="B96" s="13"/>
      <c r="C96" s="2"/>
      <c r="D96" s="5"/>
      <c r="E96" s="10">
        <v>43231</v>
      </c>
      <c r="F96" s="13" t="s">
        <v>92</v>
      </c>
      <c r="G96" s="2" t="s">
        <v>27</v>
      </c>
      <c r="H96" s="5">
        <v>25</v>
      </c>
      <c r="I96" s="10"/>
      <c r="J96" s="13"/>
      <c r="K96" s="2"/>
      <c r="L96" s="5"/>
    </row>
    <row r="97" spans="1:12" x14ac:dyDescent="0.25">
      <c r="A97" s="10"/>
      <c r="B97" s="13"/>
      <c r="C97" s="2"/>
      <c r="D97" s="5"/>
      <c r="E97" s="10">
        <v>43231</v>
      </c>
      <c r="F97" s="13" t="s">
        <v>209</v>
      </c>
      <c r="G97" s="2" t="s">
        <v>27</v>
      </c>
      <c r="H97" s="5">
        <v>25.2</v>
      </c>
      <c r="I97" s="10"/>
      <c r="J97" s="13"/>
      <c r="K97" s="2"/>
      <c r="L97" s="5"/>
    </row>
    <row r="98" spans="1:12" x14ac:dyDescent="0.25">
      <c r="A98" s="10"/>
      <c r="B98" s="13"/>
      <c r="C98" s="2"/>
      <c r="D98" s="5"/>
      <c r="E98" s="10">
        <v>43231</v>
      </c>
      <c r="F98" s="13" t="s">
        <v>203</v>
      </c>
      <c r="G98" s="2" t="s">
        <v>27</v>
      </c>
      <c r="H98" s="5">
        <v>123</v>
      </c>
      <c r="I98" s="10"/>
      <c r="J98" s="13"/>
      <c r="K98" s="2"/>
      <c r="L98" s="5"/>
    </row>
    <row r="99" spans="1:12" x14ac:dyDescent="0.25">
      <c r="A99" s="10"/>
      <c r="B99" s="13"/>
      <c r="C99" s="2"/>
      <c r="D99" s="5"/>
      <c r="E99" s="10">
        <v>43231</v>
      </c>
      <c r="F99" s="13" t="s">
        <v>204</v>
      </c>
      <c r="G99" s="2" t="s">
        <v>27</v>
      </c>
      <c r="H99" s="5">
        <v>57</v>
      </c>
      <c r="I99" s="10"/>
      <c r="J99" s="13"/>
      <c r="K99" s="2"/>
      <c r="L99" s="5"/>
    </row>
    <row r="100" spans="1:12" x14ac:dyDescent="0.25">
      <c r="A100" s="10"/>
      <c r="B100" s="13"/>
      <c r="C100" s="2"/>
      <c r="D100" s="5"/>
      <c r="E100" s="10">
        <v>43231</v>
      </c>
      <c r="F100" s="13" t="s">
        <v>205</v>
      </c>
      <c r="G100" s="2" t="s">
        <v>27</v>
      </c>
      <c r="H100" s="5">
        <v>48</v>
      </c>
      <c r="I100" s="10"/>
      <c r="J100" s="13"/>
      <c r="K100" s="2"/>
      <c r="L100" s="5"/>
    </row>
    <row r="101" spans="1:12" x14ac:dyDescent="0.25">
      <c r="A101" s="10"/>
      <c r="B101" s="13"/>
      <c r="C101" s="2"/>
      <c r="D101" s="5"/>
      <c r="E101" s="10">
        <v>43231</v>
      </c>
      <c r="F101" s="13" t="s">
        <v>206</v>
      </c>
      <c r="G101" s="2" t="s">
        <v>27</v>
      </c>
      <c r="H101" s="5">
        <v>15</v>
      </c>
      <c r="I101" s="10"/>
      <c r="J101" s="13"/>
      <c r="K101" s="2"/>
      <c r="L101" s="5"/>
    </row>
    <row r="102" spans="1:12" x14ac:dyDescent="0.25">
      <c r="A102" s="10"/>
      <c r="B102" s="13"/>
      <c r="C102" s="2"/>
      <c r="D102" s="5"/>
      <c r="E102" s="31" t="s">
        <v>212</v>
      </c>
      <c r="F102" s="31" t="s">
        <v>249</v>
      </c>
      <c r="G102" s="31" t="s">
        <v>27</v>
      </c>
      <c r="H102" s="31">
        <v>67.180000000000007</v>
      </c>
      <c r="I102" s="10"/>
      <c r="J102" s="13"/>
      <c r="K102" s="2"/>
      <c r="L102" s="5"/>
    </row>
    <row r="103" spans="1:12" x14ac:dyDescent="0.25">
      <c r="A103" s="10"/>
      <c r="B103" s="13"/>
      <c r="C103" s="2"/>
      <c r="D103" s="5"/>
      <c r="E103" s="31" t="s">
        <v>212</v>
      </c>
      <c r="F103" s="31" t="s">
        <v>167</v>
      </c>
      <c r="G103" s="31" t="s">
        <v>27</v>
      </c>
      <c r="H103" s="31">
        <v>38.58</v>
      </c>
      <c r="I103" s="10"/>
      <c r="J103" s="13"/>
      <c r="K103" s="2"/>
      <c r="L103" s="5"/>
    </row>
    <row r="104" spans="1:12" x14ac:dyDescent="0.25">
      <c r="A104" s="10"/>
      <c r="B104" s="13"/>
      <c r="C104" s="2"/>
      <c r="D104" s="5"/>
      <c r="E104" s="31" t="s">
        <v>212</v>
      </c>
      <c r="F104" s="31" t="s">
        <v>250</v>
      </c>
      <c r="G104" s="31" t="s">
        <v>27</v>
      </c>
      <c r="H104" s="31">
        <v>14</v>
      </c>
      <c r="I104" s="10"/>
      <c r="J104" s="13"/>
      <c r="K104" s="2"/>
      <c r="L104" s="5"/>
    </row>
    <row r="105" spans="1:12" x14ac:dyDescent="0.25">
      <c r="A105" s="10"/>
      <c r="B105" s="13"/>
      <c r="C105" s="2"/>
      <c r="D105" s="5"/>
      <c r="E105" s="31" t="s">
        <v>212</v>
      </c>
      <c r="F105" s="31" t="s">
        <v>251</v>
      </c>
      <c r="G105" s="31" t="s">
        <v>27</v>
      </c>
      <c r="H105" s="31">
        <v>227.7</v>
      </c>
      <c r="I105" s="10"/>
      <c r="J105" s="13"/>
      <c r="K105" s="2"/>
      <c r="L105" s="5"/>
    </row>
    <row r="106" spans="1:12" x14ac:dyDescent="0.25">
      <c r="A106" s="10"/>
      <c r="B106" s="13"/>
      <c r="C106" s="2"/>
      <c r="D106" s="5"/>
      <c r="E106" s="10"/>
      <c r="F106" s="13"/>
      <c r="G106" s="2"/>
      <c r="H106" s="5"/>
      <c r="I106" s="10"/>
      <c r="J106" s="13"/>
      <c r="K106" s="2"/>
      <c r="L106" s="5"/>
    </row>
    <row r="107" spans="1:12" x14ac:dyDescent="0.25">
      <c r="A107" s="10"/>
      <c r="B107" s="13"/>
      <c r="C107" s="2"/>
      <c r="D107" s="5"/>
      <c r="E107" s="10"/>
      <c r="F107" s="13"/>
      <c r="G107" s="2"/>
      <c r="H107" s="5"/>
      <c r="I107" s="10"/>
      <c r="J107" s="13"/>
      <c r="K107" s="2"/>
      <c r="L107" s="5"/>
    </row>
    <row r="108" spans="1:12" x14ac:dyDescent="0.25">
      <c r="A108" s="10"/>
      <c r="B108" s="13"/>
      <c r="C108" s="2"/>
      <c r="D108" s="5"/>
      <c r="E108" s="10"/>
      <c r="F108" s="13"/>
      <c r="G108" s="2"/>
      <c r="H108" s="5"/>
      <c r="I108" s="10"/>
      <c r="J108" s="13"/>
      <c r="K108" s="2"/>
      <c r="L108" s="5"/>
    </row>
    <row r="109" spans="1:12" x14ac:dyDescent="0.25">
      <c r="A109" s="10"/>
      <c r="B109" s="13"/>
      <c r="C109" s="2"/>
      <c r="D109" s="5"/>
      <c r="E109" s="10"/>
      <c r="F109" s="13"/>
      <c r="G109" s="2"/>
      <c r="H109" s="24"/>
      <c r="I109" s="10"/>
      <c r="J109" s="13"/>
      <c r="K109" s="2"/>
      <c r="L109" s="5"/>
    </row>
    <row r="110" spans="1:12" x14ac:dyDescent="0.25">
      <c r="A110" s="10"/>
      <c r="B110" s="13"/>
      <c r="C110" s="2"/>
      <c r="D110" s="5"/>
      <c r="E110" s="10"/>
      <c r="F110" s="13"/>
      <c r="G110" s="2"/>
      <c r="H110" s="5"/>
      <c r="I110" s="10"/>
      <c r="J110" s="13"/>
      <c r="K110" s="2"/>
      <c r="L110" s="5"/>
    </row>
    <row r="111" spans="1:12" x14ac:dyDescent="0.25">
      <c r="A111" s="10"/>
      <c r="B111" s="13"/>
      <c r="C111" s="2"/>
      <c r="D111" s="5"/>
      <c r="E111" s="10"/>
      <c r="F111" s="13"/>
      <c r="G111" s="2"/>
      <c r="H111" s="24"/>
      <c r="I111" s="10"/>
      <c r="J111" s="13"/>
      <c r="K111" s="2"/>
      <c r="L111" s="5"/>
    </row>
    <row r="112" spans="1:12" x14ac:dyDescent="0.25">
      <c r="A112" s="10"/>
      <c r="B112" s="13"/>
      <c r="C112" s="2"/>
      <c r="D112" s="5"/>
      <c r="E112" s="10"/>
      <c r="F112" s="13"/>
      <c r="G112" s="2"/>
      <c r="H112" s="5"/>
      <c r="I112" s="10"/>
      <c r="J112" s="13"/>
      <c r="K112" s="2"/>
      <c r="L112" s="5"/>
    </row>
    <row r="113" spans="1:12" x14ac:dyDescent="0.25">
      <c r="A113" s="38" t="s">
        <v>14</v>
      </c>
      <c r="B113" s="39"/>
      <c r="C113" s="40"/>
      <c r="D113" s="7">
        <f>SUM(D6:D112)</f>
        <v>105032.38</v>
      </c>
      <c r="E113" s="38" t="s">
        <v>20</v>
      </c>
      <c r="F113" s="39"/>
      <c r="G113" s="40"/>
      <c r="H113" s="7">
        <f>SUM(H6:H112)</f>
        <v>64915.409999999996</v>
      </c>
      <c r="I113" s="38" t="s">
        <v>19</v>
      </c>
      <c r="J113" s="39"/>
      <c r="K113" s="40"/>
      <c r="L113" s="7">
        <f>SUM(L6:L112)</f>
        <v>7196.4199999999983</v>
      </c>
    </row>
    <row r="114" spans="1:12" x14ac:dyDescent="0.25">
      <c r="A114" s="45" t="s">
        <v>16</v>
      </c>
      <c r="B114" s="46"/>
      <c r="C114" s="46"/>
      <c r="D114" s="46"/>
      <c r="E114" s="46"/>
      <c r="F114" s="46"/>
      <c r="G114" s="46"/>
      <c r="H114" s="46"/>
      <c r="I114" s="46"/>
      <c r="J114" s="46"/>
      <c r="K114" s="47"/>
      <c r="L114" s="8">
        <f>D113-H113-L113</f>
        <v>32920.55000000001</v>
      </c>
    </row>
    <row r="115" spans="1:12" ht="16.5" thickBot="1" x14ac:dyDescent="0.3">
      <c r="L115" s="15"/>
    </row>
    <row r="116" spans="1:12" ht="17.25" thickTop="1" thickBot="1" x14ac:dyDescent="0.3">
      <c r="A116" s="35" t="s">
        <v>252</v>
      </c>
      <c r="B116" s="36"/>
      <c r="F116" s="18"/>
      <c r="G116" s="15"/>
      <c r="K116" s="5" t="s">
        <v>213</v>
      </c>
      <c r="L116" s="5">
        <v>16875.62</v>
      </c>
    </row>
    <row r="117" spans="1:12" ht="16.5" thickTop="1" x14ac:dyDescent="0.25">
      <c r="K117" s="31" t="s">
        <v>214</v>
      </c>
      <c r="L117" s="31">
        <f>L114-L116</f>
        <v>16044.930000000011</v>
      </c>
    </row>
    <row r="118" spans="1:12" x14ac:dyDescent="0.25">
      <c r="A118" s="33"/>
      <c r="B118" s="33"/>
      <c r="C118" s="33"/>
      <c r="D118" s="33"/>
      <c r="E118" s="33"/>
      <c r="F118" s="33"/>
      <c r="G118" s="33"/>
      <c r="H118" s="33"/>
      <c r="I118" s="33"/>
      <c r="J118" s="33"/>
      <c r="K118" s="33"/>
      <c r="L118" s="33"/>
    </row>
    <row r="119" spans="1:12" x14ac:dyDescent="0.25">
      <c r="A119" s="34"/>
      <c r="B119" s="34"/>
      <c r="C119" s="34"/>
      <c r="D119" s="34"/>
      <c r="E119" s="34"/>
      <c r="F119" s="34"/>
      <c r="G119" s="34"/>
      <c r="H119" s="34"/>
      <c r="I119" s="34"/>
      <c r="J119" s="34"/>
      <c r="K119" s="34"/>
      <c r="L119" s="34"/>
    </row>
    <row r="120" spans="1:12" x14ac:dyDescent="0.25">
      <c r="A120" s="34"/>
      <c r="B120" s="34"/>
      <c r="C120" s="34"/>
      <c r="D120" s="34"/>
      <c r="E120" s="34"/>
      <c r="F120" s="34"/>
      <c r="G120" s="34"/>
      <c r="H120" s="34"/>
      <c r="I120" s="34"/>
      <c r="J120" s="34"/>
      <c r="K120" s="34"/>
      <c r="L120" s="34"/>
    </row>
    <row r="121" spans="1:12" x14ac:dyDescent="0.25">
      <c r="A121" s="34"/>
      <c r="B121" s="34"/>
      <c r="C121" s="34"/>
      <c r="D121" s="34"/>
      <c r="E121" s="34"/>
      <c r="F121" s="34"/>
      <c r="G121" s="34"/>
      <c r="H121" s="34"/>
      <c r="I121" s="34"/>
      <c r="J121" s="34"/>
      <c r="K121" s="34"/>
      <c r="L121" s="34"/>
    </row>
    <row r="122" spans="1:12" x14ac:dyDescent="0.25">
      <c r="A122" s="27"/>
      <c r="B122" s="29"/>
      <c r="C122" s="16"/>
      <c r="D122" s="30"/>
      <c r="I122" s="30"/>
      <c r="J122" s="29"/>
      <c r="K122" s="16"/>
      <c r="L122" s="16"/>
    </row>
    <row r="123" spans="1:12" x14ac:dyDescent="0.25">
      <c r="A123" s="27"/>
      <c r="B123" s="29"/>
      <c r="C123" s="16"/>
      <c r="D123" s="30"/>
      <c r="I123" s="30"/>
      <c r="J123" s="29"/>
      <c r="K123" s="16"/>
      <c r="L123" s="16"/>
    </row>
    <row r="124" spans="1:12" x14ac:dyDescent="0.25">
      <c r="A124" s="27"/>
      <c r="B124" s="29"/>
      <c r="C124" s="16"/>
      <c r="D124" s="30"/>
      <c r="I124" s="30"/>
      <c r="J124" s="29"/>
      <c r="K124" s="16"/>
      <c r="L124" s="16"/>
    </row>
    <row r="125" spans="1:12" x14ac:dyDescent="0.25">
      <c r="I125" s="28"/>
    </row>
    <row r="126" spans="1:12" x14ac:dyDescent="0.25">
      <c r="G126" s="14"/>
      <c r="I126" s="28"/>
    </row>
    <row r="127" spans="1:12" x14ac:dyDescent="0.25">
      <c r="G127" s="14"/>
      <c r="I127" s="28"/>
    </row>
    <row r="128" spans="1:12" x14ac:dyDescent="0.25">
      <c r="G128" s="14"/>
      <c r="H128" s="1"/>
      <c r="I128" s="1"/>
    </row>
    <row r="129" spans="7:9" x14ac:dyDescent="0.25">
      <c r="G129" s="14"/>
      <c r="H129" s="15"/>
      <c r="I129" s="15"/>
    </row>
    <row r="130" spans="7:9" x14ac:dyDescent="0.25">
      <c r="G130" s="14"/>
      <c r="H130" s="1"/>
      <c r="I130" s="1"/>
    </row>
    <row r="131" spans="7:9" x14ac:dyDescent="0.25">
      <c r="G131" s="14"/>
      <c r="H131" s="15"/>
      <c r="I131" s="15"/>
    </row>
    <row r="132" spans="7:9" x14ac:dyDescent="0.25">
      <c r="G132" s="14"/>
      <c r="H132" s="1"/>
      <c r="I132" s="1"/>
    </row>
    <row r="133" spans="7:9" x14ac:dyDescent="0.25">
      <c r="G133" s="14"/>
      <c r="H133" s="15"/>
      <c r="I133" s="15"/>
    </row>
    <row r="134" spans="7:9" x14ac:dyDescent="0.25">
      <c r="G134" s="14"/>
      <c r="H134" s="1"/>
      <c r="I134" s="1"/>
    </row>
    <row r="135" spans="7:9" x14ac:dyDescent="0.25">
      <c r="G135" s="14"/>
      <c r="H135" s="1"/>
      <c r="I135" s="1"/>
    </row>
    <row r="136" spans="7:9" x14ac:dyDescent="0.25">
      <c r="G136" s="14"/>
      <c r="H136" s="1"/>
      <c r="I136" s="1"/>
    </row>
    <row r="137" spans="7:9" x14ac:dyDescent="0.25">
      <c r="G137" s="14"/>
      <c r="H137" s="21"/>
      <c r="I137" s="21"/>
    </row>
    <row r="138" spans="7:9" x14ac:dyDescent="0.25">
      <c r="G138" s="14"/>
      <c r="H138" s="21"/>
      <c r="I138" s="21"/>
    </row>
    <row r="139" spans="7:9" x14ac:dyDescent="0.25">
      <c r="G139" s="14"/>
      <c r="H139" s="21"/>
      <c r="I139" s="21"/>
    </row>
    <row r="140" spans="7:9" x14ac:dyDescent="0.25">
      <c r="G140" s="14"/>
      <c r="H140" s="21"/>
      <c r="I140" s="21"/>
    </row>
    <row r="141" spans="7:9" x14ac:dyDescent="0.25">
      <c r="G141" s="14"/>
      <c r="H141" s="21"/>
      <c r="I141" s="21"/>
    </row>
    <row r="142" spans="7:9" x14ac:dyDescent="0.25">
      <c r="G142" s="14"/>
      <c r="H142" s="21"/>
      <c r="I142" s="21"/>
    </row>
    <row r="143" spans="7:9" x14ac:dyDescent="0.25">
      <c r="G143" s="14"/>
      <c r="H143" s="21"/>
      <c r="I143" s="21"/>
    </row>
    <row r="144" spans="7:9" x14ac:dyDescent="0.25">
      <c r="H144" s="21"/>
    </row>
    <row r="145" spans="8:8" x14ac:dyDescent="0.25">
      <c r="H145" s="21"/>
    </row>
    <row r="146" spans="8:8" x14ac:dyDescent="0.25">
      <c r="H146" s="21"/>
    </row>
    <row r="147" spans="8:8" x14ac:dyDescent="0.25">
      <c r="H147" s="21"/>
    </row>
    <row r="148" spans="8:8" x14ac:dyDescent="0.25">
      <c r="H148" s="21"/>
    </row>
    <row r="149" spans="8:8" x14ac:dyDescent="0.25">
      <c r="H149" s="21"/>
    </row>
    <row r="150" spans="8:8" x14ac:dyDescent="0.25">
      <c r="H150" s="21"/>
    </row>
    <row r="151" spans="8:8" x14ac:dyDescent="0.25">
      <c r="H151" s="21"/>
    </row>
    <row r="152" spans="8:8" x14ac:dyDescent="0.25">
      <c r="H152" s="21"/>
    </row>
    <row r="153" spans="8:8" x14ac:dyDescent="0.25">
      <c r="H153" s="21"/>
    </row>
    <row r="154" spans="8:8" x14ac:dyDescent="0.25">
      <c r="H154" s="21"/>
    </row>
    <row r="155" spans="8:8" x14ac:dyDescent="0.25">
      <c r="H155" s="21"/>
    </row>
    <row r="156" spans="8:8" x14ac:dyDescent="0.25">
      <c r="H156" s="21"/>
    </row>
    <row r="157" spans="8:8" x14ac:dyDescent="0.25">
      <c r="H157" s="21"/>
    </row>
    <row r="158" spans="8:8" x14ac:dyDescent="0.25">
      <c r="H158" s="22"/>
    </row>
    <row r="159" spans="8:8" x14ac:dyDescent="0.25">
      <c r="H159" s="22"/>
    </row>
    <row r="160" spans="8:8" x14ac:dyDescent="0.25">
      <c r="H160" s="22"/>
    </row>
    <row r="161" spans="8:8" x14ac:dyDescent="0.25">
      <c r="H161" s="22"/>
    </row>
    <row r="162" spans="8:8" x14ac:dyDescent="0.25">
      <c r="H162" s="22"/>
    </row>
    <row r="163" spans="8:8" x14ac:dyDescent="0.25">
      <c r="H163" s="22"/>
    </row>
    <row r="164" spans="8:8" x14ac:dyDescent="0.25">
      <c r="H164" s="22"/>
    </row>
    <row r="165" spans="8:8" x14ac:dyDescent="0.25">
      <c r="H165" s="22"/>
    </row>
    <row r="166" spans="8:8" x14ac:dyDescent="0.25">
      <c r="H166" s="22"/>
    </row>
    <row r="167" spans="8:8" x14ac:dyDescent="0.25">
      <c r="H167" s="22"/>
    </row>
    <row r="168" spans="8:8" x14ac:dyDescent="0.25">
      <c r="H168" s="21"/>
    </row>
  </sheetData>
  <autoFilter ref="A5:L75"/>
  <mergeCells count="14">
    <mergeCell ref="A3:L3"/>
    <mergeCell ref="A1:L1"/>
    <mergeCell ref="A114:K114"/>
    <mergeCell ref="A4:D4"/>
    <mergeCell ref="E4:H4"/>
    <mergeCell ref="A2:H2"/>
    <mergeCell ref="A113:C113"/>
    <mergeCell ref="E113:G113"/>
    <mergeCell ref="A119:L119"/>
    <mergeCell ref="A120:L120"/>
    <mergeCell ref="A121:L121"/>
    <mergeCell ref="A116:B116"/>
    <mergeCell ref="I4:L4"/>
    <mergeCell ref="I113:K113"/>
  </mergeCells>
  <pageMargins left="0.511811024" right="0.511811024" top="0.78740157499999996" bottom="0.78740157499999996" header="0.31496062000000002" footer="0.31496062000000002"/>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27"/>
  <sheetViews>
    <sheetView workbookViewId="0">
      <selection activeCell="A28" sqref="A28"/>
    </sheetView>
  </sheetViews>
  <sheetFormatPr defaultRowHeight="15.75" x14ac:dyDescent="0.25"/>
  <cols>
    <col min="1" max="1" width="14.7109375" style="1" customWidth="1"/>
    <col min="2" max="2" width="33.7109375" style="1"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81" style="16" bestFit="1" customWidth="1"/>
    <col min="10" max="25" width="9.140625" style="1"/>
  </cols>
  <sheetData>
    <row r="1" spans="1:8" ht="20.25" x14ac:dyDescent="0.25">
      <c r="A1" s="49" t="s">
        <v>23</v>
      </c>
      <c r="B1" s="50"/>
      <c r="C1" s="50"/>
      <c r="D1" s="50"/>
      <c r="E1" s="50"/>
      <c r="F1" s="50"/>
      <c r="G1" s="50"/>
      <c r="H1" s="51"/>
    </row>
    <row r="2" spans="1:8" x14ac:dyDescent="0.25">
      <c r="A2" s="48"/>
      <c r="B2" s="48"/>
      <c r="C2" s="48"/>
      <c r="D2" s="48"/>
      <c r="E2" s="48"/>
      <c r="F2" s="48"/>
      <c r="G2" s="48"/>
      <c r="H2" s="48"/>
    </row>
    <row r="3" spans="1:8" x14ac:dyDescent="0.25">
      <c r="A3" s="52" t="s">
        <v>10</v>
      </c>
      <c r="B3" s="52"/>
      <c r="C3" s="52"/>
      <c r="D3" s="52"/>
      <c r="E3" s="52"/>
      <c r="F3" s="52"/>
      <c r="G3" s="52"/>
      <c r="H3" s="52"/>
    </row>
    <row r="4" spans="1:8" x14ac:dyDescent="0.25">
      <c r="A4" s="37" t="s">
        <v>4</v>
      </c>
      <c r="B4" s="37"/>
      <c r="C4" s="37"/>
      <c r="D4" s="37"/>
      <c r="E4" s="37" t="s">
        <v>5</v>
      </c>
      <c r="F4" s="37"/>
      <c r="G4" s="37"/>
      <c r="H4" s="37"/>
    </row>
    <row r="5" spans="1:8" x14ac:dyDescent="0.25">
      <c r="A5" s="3" t="s">
        <v>0</v>
      </c>
      <c r="B5" s="3" t="s">
        <v>1</v>
      </c>
      <c r="C5" s="3" t="s">
        <v>2</v>
      </c>
      <c r="D5" s="4" t="s">
        <v>3</v>
      </c>
      <c r="E5" s="9" t="s">
        <v>0</v>
      </c>
      <c r="F5" s="12" t="s">
        <v>1</v>
      </c>
      <c r="G5" s="3" t="s">
        <v>7</v>
      </c>
      <c r="H5" s="4" t="s">
        <v>3</v>
      </c>
    </row>
    <row r="6" spans="1:8" ht="31.5" x14ac:dyDescent="0.25">
      <c r="A6" s="10">
        <v>43108</v>
      </c>
      <c r="B6" s="13" t="s">
        <v>24</v>
      </c>
      <c r="C6" s="2" t="s">
        <v>13</v>
      </c>
      <c r="D6" s="5">
        <v>330.17</v>
      </c>
      <c r="E6" s="10">
        <v>43140</v>
      </c>
      <c r="F6" s="13" t="s">
        <v>85</v>
      </c>
      <c r="G6" s="2" t="s">
        <v>27</v>
      </c>
      <c r="H6" s="5">
        <v>27.41</v>
      </c>
    </row>
    <row r="7" spans="1:8" ht="31.5" x14ac:dyDescent="0.25">
      <c r="A7" s="10">
        <v>43132</v>
      </c>
      <c r="B7" s="13" t="s">
        <v>63</v>
      </c>
      <c r="C7" s="2" t="s">
        <v>13</v>
      </c>
      <c r="D7" s="5">
        <v>330.16</v>
      </c>
      <c r="E7" s="10">
        <v>43199</v>
      </c>
      <c r="F7" s="13" t="s">
        <v>172</v>
      </c>
      <c r="G7" s="2" t="s">
        <v>58</v>
      </c>
      <c r="H7" s="5">
        <v>27.41</v>
      </c>
    </row>
    <row r="8" spans="1:8" ht="47.25" x14ac:dyDescent="0.25">
      <c r="A8" s="10">
        <v>43160</v>
      </c>
      <c r="B8" s="2" t="s">
        <v>103</v>
      </c>
      <c r="C8" s="2" t="s">
        <v>13</v>
      </c>
      <c r="D8" s="5">
        <v>330.17</v>
      </c>
      <c r="E8" s="10">
        <v>43207</v>
      </c>
      <c r="F8" s="13" t="s">
        <v>191</v>
      </c>
      <c r="G8" s="2" t="s">
        <v>27</v>
      </c>
      <c r="H8" s="5">
        <v>112.86</v>
      </c>
    </row>
    <row r="9" spans="1:8" ht="31.5" x14ac:dyDescent="0.25">
      <c r="A9" s="10">
        <v>43192</v>
      </c>
      <c r="B9" s="13" t="s">
        <v>150</v>
      </c>
      <c r="C9" s="2" t="s">
        <v>13</v>
      </c>
      <c r="D9" s="5">
        <v>330.16</v>
      </c>
      <c r="E9" s="10">
        <v>43235</v>
      </c>
      <c r="F9" s="13" t="s">
        <v>221</v>
      </c>
      <c r="G9" s="2" t="s">
        <v>52</v>
      </c>
      <c r="H9" s="5">
        <v>519.48</v>
      </c>
    </row>
    <row r="10" spans="1:8" ht="31.5" x14ac:dyDescent="0.25">
      <c r="A10" s="10">
        <v>43222</v>
      </c>
      <c r="B10" s="13" t="s">
        <v>223</v>
      </c>
      <c r="C10" s="2" t="s">
        <v>13</v>
      </c>
      <c r="D10" s="5">
        <v>330.17</v>
      </c>
      <c r="E10" s="10">
        <v>43236</v>
      </c>
      <c r="F10" s="13" t="s">
        <v>222</v>
      </c>
      <c r="G10" s="2" t="s">
        <v>67</v>
      </c>
      <c r="H10" s="5">
        <v>321.98</v>
      </c>
    </row>
    <row r="11" spans="1:8" x14ac:dyDescent="0.25">
      <c r="A11" s="10">
        <v>43255</v>
      </c>
      <c r="B11" s="13" t="s">
        <v>233</v>
      </c>
      <c r="C11" s="2" t="s">
        <v>13</v>
      </c>
      <c r="D11" s="5">
        <v>330.16</v>
      </c>
      <c r="E11" s="10"/>
      <c r="F11" s="13"/>
      <c r="G11" s="2"/>
      <c r="H11" s="5"/>
    </row>
    <row r="12" spans="1:8" x14ac:dyDescent="0.25">
      <c r="A12" s="10"/>
      <c r="B12" s="2"/>
      <c r="C12" s="2"/>
      <c r="D12" s="5"/>
      <c r="E12" s="10"/>
      <c r="F12" s="13"/>
      <c r="G12" s="2"/>
      <c r="H12" s="5"/>
    </row>
    <row r="13" spans="1:8" x14ac:dyDescent="0.25">
      <c r="A13" s="10"/>
      <c r="B13" s="2"/>
      <c r="C13" s="2"/>
      <c r="D13" s="5"/>
      <c r="E13" s="10"/>
      <c r="F13" s="13"/>
      <c r="G13" s="2"/>
      <c r="H13" s="5"/>
    </row>
    <row r="14" spans="1:8" x14ac:dyDescent="0.25">
      <c r="A14" s="10"/>
      <c r="B14" s="2"/>
      <c r="C14" s="2"/>
      <c r="D14" s="5"/>
      <c r="E14" s="10"/>
      <c r="F14" s="13"/>
      <c r="G14" s="2"/>
      <c r="H14" s="5"/>
    </row>
    <row r="15" spans="1:8" x14ac:dyDescent="0.25">
      <c r="A15" s="10"/>
      <c r="B15" s="2"/>
      <c r="C15" s="2"/>
      <c r="D15" s="5"/>
      <c r="E15" s="10"/>
      <c r="F15" s="13"/>
      <c r="G15" s="2"/>
      <c r="H15" s="5"/>
    </row>
    <row r="16" spans="1:8" x14ac:dyDescent="0.25">
      <c r="A16" s="10"/>
      <c r="B16" s="2"/>
      <c r="C16" s="2"/>
      <c r="D16" s="5"/>
      <c r="E16" s="10"/>
      <c r="F16" s="13"/>
      <c r="G16" s="2"/>
      <c r="H16" s="5"/>
    </row>
    <row r="17" spans="1:8" x14ac:dyDescent="0.25">
      <c r="A17" s="10"/>
      <c r="B17" s="2"/>
      <c r="C17" s="2"/>
      <c r="D17" s="5"/>
      <c r="E17" s="10"/>
      <c r="F17" s="13"/>
      <c r="G17" s="2"/>
      <c r="H17" s="5"/>
    </row>
    <row r="18" spans="1:8" x14ac:dyDescent="0.25">
      <c r="A18" s="10"/>
      <c r="B18" s="2"/>
      <c r="C18" s="2"/>
      <c r="D18" s="5"/>
      <c r="E18" s="10"/>
      <c r="F18" s="13"/>
      <c r="G18" s="2"/>
      <c r="H18" s="5"/>
    </row>
    <row r="19" spans="1:8" x14ac:dyDescent="0.25">
      <c r="A19" s="10"/>
      <c r="B19" s="2"/>
      <c r="C19" s="2"/>
      <c r="D19" s="5"/>
      <c r="E19" s="10"/>
      <c r="F19" s="13"/>
      <c r="G19" s="2"/>
      <c r="H19" s="5"/>
    </row>
    <row r="20" spans="1:8" x14ac:dyDescent="0.25">
      <c r="A20" s="10"/>
      <c r="B20" s="2"/>
      <c r="C20" s="2"/>
      <c r="D20" s="5"/>
      <c r="E20" s="10"/>
      <c r="F20" s="13"/>
      <c r="G20" s="2"/>
      <c r="H20" s="5"/>
    </row>
    <row r="21" spans="1:8" x14ac:dyDescent="0.25">
      <c r="A21" s="10"/>
      <c r="B21" s="2"/>
      <c r="C21" s="2"/>
      <c r="D21" s="5"/>
      <c r="E21" s="10"/>
      <c r="F21" s="13"/>
      <c r="G21" s="2"/>
      <c r="H21" s="5"/>
    </row>
    <row r="22" spans="1:8" x14ac:dyDescent="0.25">
      <c r="A22" s="10"/>
      <c r="B22" s="2"/>
      <c r="C22" s="2"/>
      <c r="D22" s="5"/>
      <c r="E22" s="10"/>
      <c r="F22" s="13"/>
      <c r="G22" s="2"/>
      <c r="H22" s="5"/>
    </row>
    <row r="23" spans="1:8" x14ac:dyDescent="0.25">
      <c r="A23" s="38" t="s">
        <v>14</v>
      </c>
      <c r="B23" s="39"/>
      <c r="C23" s="40"/>
      <c r="D23" s="7">
        <f>SUM(D6:D22)</f>
        <v>1980.9900000000002</v>
      </c>
      <c r="E23" s="38" t="s">
        <v>15</v>
      </c>
      <c r="F23" s="39"/>
      <c r="G23" s="40"/>
      <c r="H23" s="7">
        <f>SUM(H6:H22)</f>
        <v>1009.1400000000001</v>
      </c>
    </row>
    <row r="24" spans="1:8" x14ac:dyDescent="0.25">
      <c r="A24" s="45" t="s">
        <v>16</v>
      </c>
      <c r="B24" s="46"/>
      <c r="C24" s="46"/>
      <c r="D24" s="46"/>
      <c r="E24" s="46"/>
      <c r="F24" s="46"/>
      <c r="G24" s="47"/>
      <c r="H24" s="8">
        <f>D23-H23</f>
        <v>971.85000000000014</v>
      </c>
    </row>
    <row r="25" spans="1:8" ht="16.5" thickBot="1" x14ac:dyDescent="0.3"/>
    <row r="26" spans="1:8" ht="17.25" thickTop="1" thickBot="1" x14ac:dyDescent="0.3">
      <c r="A26" s="35" t="s">
        <v>252</v>
      </c>
      <c r="B26" s="36"/>
    </row>
    <row r="27" spans="1:8" ht="16.5" thickTop="1" x14ac:dyDescent="0.25"/>
  </sheetData>
  <mergeCells count="9">
    <mergeCell ref="A26:B26"/>
    <mergeCell ref="A24:G24"/>
    <mergeCell ref="A1:H1"/>
    <mergeCell ref="A2:H2"/>
    <mergeCell ref="A3:H3"/>
    <mergeCell ref="A4:D4"/>
    <mergeCell ref="E4:H4"/>
    <mergeCell ref="A23:C23"/>
    <mergeCell ref="E23:G23"/>
  </mergeCells>
  <pageMargins left="0.511811024" right="0.511811024" top="0.78740157499999996" bottom="0.78740157499999996" header="0.31496062000000002" footer="0.31496062000000002"/>
  <pageSetup paperSize="9"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36"/>
  <sheetViews>
    <sheetView topLeftCell="A7" workbookViewId="0">
      <selection activeCell="A29" sqref="A29"/>
    </sheetView>
  </sheetViews>
  <sheetFormatPr defaultRowHeight="15.75" x14ac:dyDescent="0.25"/>
  <cols>
    <col min="1" max="1" width="14.7109375" style="1" customWidth="1"/>
    <col min="2" max="2" width="33.7109375" style="14"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44.140625" style="16" bestFit="1" customWidth="1"/>
    <col min="10" max="10" width="9.140625" style="1"/>
    <col min="11" max="11" width="14" style="1" bestFit="1" customWidth="1"/>
    <col min="12" max="25" width="9.140625" style="1"/>
  </cols>
  <sheetData>
    <row r="1" spans="1:8" ht="20.25" x14ac:dyDescent="0.25">
      <c r="A1" s="49" t="s">
        <v>23</v>
      </c>
      <c r="B1" s="50"/>
      <c r="C1" s="50"/>
      <c r="D1" s="50"/>
      <c r="E1" s="50"/>
      <c r="F1" s="50"/>
      <c r="G1" s="50"/>
      <c r="H1" s="51"/>
    </row>
    <row r="2" spans="1:8" x14ac:dyDescent="0.25">
      <c r="A2" s="48"/>
      <c r="B2" s="48"/>
      <c r="C2" s="48"/>
      <c r="D2" s="48"/>
      <c r="E2" s="48"/>
      <c r="F2" s="48"/>
      <c r="G2" s="48"/>
      <c r="H2" s="48"/>
    </row>
    <row r="3" spans="1:8" x14ac:dyDescent="0.25">
      <c r="A3" s="52" t="s">
        <v>9</v>
      </c>
      <c r="B3" s="52"/>
      <c r="C3" s="52"/>
      <c r="D3" s="52"/>
      <c r="E3" s="52"/>
      <c r="F3" s="52"/>
      <c r="G3" s="52"/>
      <c r="H3" s="52"/>
    </row>
    <row r="4" spans="1:8" x14ac:dyDescent="0.25">
      <c r="A4" s="37" t="s">
        <v>4</v>
      </c>
      <c r="B4" s="37"/>
      <c r="C4" s="37"/>
      <c r="D4" s="37"/>
      <c r="E4" s="37" t="s">
        <v>5</v>
      </c>
      <c r="F4" s="37"/>
      <c r="G4" s="37"/>
      <c r="H4" s="37"/>
    </row>
    <row r="5" spans="1:8" x14ac:dyDescent="0.25">
      <c r="A5" s="3" t="s">
        <v>0</v>
      </c>
      <c r="B5" s="12" t="s">
        <v>1</v>
      </c>
      <c r="C5" s="3" t="s">
        <v>2</v>
      </c>
      <c r="D5" s="4" t="s">
        <v>3</v>
      </c>
      <c r="E5" s="9" t="s">
        <v>0</v>
      </c>
      <c r="F5" s="12" t="s">
        <v>1</v>
      </c>
      <c r="G5" s="3" t="s">
        <v>7</v>
      </c>
      <c r="H5" s="4" t="s">
        <v>3</v>
      </c>
    </row>
    <row r="6" spans="1:8" ht="47.25" x14ac:dyDescent="0.25">
      <c r="A6" s="10">
        <v>43103</v>
      </c>
      <c r="B6" s="13" t="s">
        <v>25</v>
      </c>
      <c r="C6" s="2" t="s">
        <v>26</v>
      </c>
      <c r="D6" s="5">
        <v>5000</v>
      </c>
      <c r="E6" s="10">
        <v>43109</v>
      </c>
      <c r="F6" s="13" t="s">
        <v>65</v>
      </c>
      <c r="G6" s="2" t="s">
        <v>27</v>
      </c>
      <c r="H6" s="5">
        <v>424.69</v>
      </c>
    </row>
    <row r="7" spans="1:8" ht="47.25" x14ac:dyDescent="0.25">
      <c r="A7" s="10">
        <v>43108</v>
      </c>
      <c r="B7" s="13" t="s">
        <v>24</v>
      </c>
      <c r="C7" s="2" t="s">
        <v>13</v>
      </c>
      <c r="D7" s="5">
        <v>1980.99</v>
      </c>
      <c r="E7" s="10">
        <v>43125</v>
      </c>
      <c r="F7" s="13" t="s">
        <v>64</v>
      </c>
      <c r="G7" s="2" t="s">
        <v>27</v>
      </c>
      <c r="H7" s="5">
        <v>1668.68</v>
      </c>
    </row>
    <row r="8" spans="1:8" ht="47.25" customHeight="1" x14ac:dyDescent="0.25">
      <c r="A8" s="10">
        <v>43132</v>
      </c>
      <c r="B8" s="13" t="s">
        <v>63</v>
      </c>
      <c r="C8" s="2" t="s">
        <v>13</v>
      </c>
      <c r="D8" s="5">
        <v>1980.99</v>
      </c>
      <c r="E8" s="10">
        <v>43136</v>
      </c>
      <c r="F8" s="13" t="s">
        <v>66</v>
      </c>
      <c r="G8" s="2" t="s">
        <v>67</v>
      </c>
      <c r="H8" s="5">
        <v>622.16</v>
      </c>
    </row>
    <row r="9" spans="1:8" ht="47.25" x14ac:dyDescent="0.25">
      <c r="A9" s="10">
        <v>43160</v>
      </c>
      <c r="B9" s="13" t="s">
        <v>103</v>
      </c>
      <c r="C9" s="2" t="s">
        <v>13</v>
      </c>
      <c r="D9" s="5">
        <v>1980.99</v>
      </c>
      <c r="E9" s="10">
        <v>43152</v>
      </c>
      <c r="F9" s="13" t="s">
        <v>88</v>
      </c>
      <c r="G9" s="2" t="s">
        <v>52</v>
      </c>
      <c r="H9" s="5">
        <f>390.9+29.41+278.1+29.78</f>
        <v>728.19</v>
      </c>
    </row>
    <row r="10" spans="1:8" ht="47.25" x14ac:dyDescent="0.25">
      <c r="A10" s="10">
        <v>43192</v>
      </c>
      <c r="B10" s="13" t="s">
        <v>150</v>
      </c>
      <c r="C10" s="2" t="s">
        <v>13</v>
      </c>
      <c r="D10" s="5">
        <v>1980.99</v>
      </c>
      <c r="E10" s="10">
        <v>43179</v>
      </c>
      <c r="F10" s="13" t="s">
        <v>135</v>
      </c>
      <c r="G10" s="2" t="s">
        <v>87</v>
      </c>
      <c r="H10" s="5">
        <v>876.85</v>
      </c>
    </row>
    <row r="11" spans="1:8" ht="63" x14ac:dyDescent="0.25">
      <c r="A11" s="10">
        <v>43222</v>
      </c>
      <c r="B11" s="13" t="s">
        <v>223</v>
      </c>
      <c r="C11" s="2" t="s">
        <v>13</v>
      </c>
      <c r="D11" s="5">
        <v>1980.99</v>
      </c>
      <c r="E11" s="10">
        <v>43185</v>
      </c>
      <c r="F11" s="13" t="s">
        <v>136</v>
      </c>
      <c r="G11" s="2" t="s">
        <v>87</v>
      </c>
      <c r="H11" s="5">
        <v>519.36</v>
      </c>
    </row>
    <row r="12" spans="1:8" ht="47.25" x14ac:dyDescent="0.25">
      <c r="A12" s="10">
        <v>43255</v>
      </c>
      <c r="B12" s="13" t="s">
        <v>233</v>
      </c>
      <c r="C12" s="2" t="s">
        <v>13</v>
      </c>
      <c r="D12" s="5">
        <v>1980.99</v>
      </c>
      <c r="E12" s="10">
        <v>43185</v>
      </c>
      <c r="F12" s="13" t="s">
        <v>141</v>
      </c>
      <c r="G12" s="2" t="s">
        <v>87</v>
      </c>
      <c r="H12" s="5">
        <v>792.21</v>
      </c>
    </row>
    <row r="13" spans="1:8" ht="47.25" x14ac:dyDescent="0.25">
      <c r="A13" s="10"/>
      <c r="B13" s="13"/>
      <c r="C13" s="2"/>
      <c r="D13" s="5"/>
      <c r="E13" s="10">
        <v>43207</v>
      </c>
      <c r="F13" s="13" t="s">
        <v>192</v>
      </c>
      <c r="G13" s="2" t="s">
        <v>67</v>
      </c>
      <c r="H13" s="5">
        <v>489.36</v>
      </c>
    </row>
    <row r="14" spans="1:8" x14ac:dyDescent="0.25">
      <c r="A14" s="2"/>
      <c r="B14" s="13"/>
      <c r="C14" s="2"/>
      <c r="D14" s="5"/>
      <c r="E14" s="10"/>
      <c r="F14" s="13"/>
      <c r="G14" s="2"/>
      <c r="H14" s="5"/>
    </row>
    <row r="15" spans="1:8" x14ac:dyDescent="0.25">
      <c r="A15" s="2"/>
      <c r="B15" s="13"/>
      <c r="C15" s="2"/>
      <c r="D15" s="5"/>
      <c r="E15" s="10"/>
      <c r="F15" s="13"/>
      <c r="G15" s="2"/>
      <c r="H15" s="5"/>
    </row>
    <row r="16" spans="1:8" x14ac:dyDescent="0.25">
      <c r="A16" s="2"/>
      <c r="B16" s="13"/>
      <c r="C16" s="2"/>
      <c r="D16" s="5"/>
      <c r="E16" s="10"/>
      <c r="F16" s="13"/>
      <c r="G16" s="5"/>
      <c r="H16" s="5"/>
    </row>
    <row r="17" spans="1:8" x14ac:dyDescent="0.25">
      <c r="A17" s="2"/>
      <c r="B17" s="13"/>
      <c r="C17" s="2"/>
      <c r="D17" s="5"/>
      <c r="E17" s="10"/>
      <c r="F17" s="13"/>
      <c r="G17" s="2"/>
      <c r="H17" s="5"/>
    </row>
    <row r="18" spans="1:8" x14ac:dyDescent="0.25">
      <c r="A18" s="2"/>
      <c r="B18" s="13"/>
      <c r="C18" s="2"/>
      <c r="D18" s="5"/>
      <c r="E18" s="10"/>
      <c r="F18" s="13"/>
      <c r="G18" s="2"/>
      <c r="H18" s="5"/>
    </row>
    <row r="19" spans="1:8" x14ac:dyDescent="0.25">
      <c r="A19" s="2"/>
      <c r="B19" s="13"/>
      <c r="C19" s="2"/>
      <c r="D19" s="5"/>
      <c r="E19" s="10"/>
      <c r="F19" s="13"/>
      <c r="G19" s="2"/>
      <c r="H19" s="5"/>
    </row>
    <row r="20" spans="1:8" x14ac:dyDescent="0.25">
      <c r="A20" s="2"/>
      <c r="B20" s="13"/>
      <c r="C20" s="2"/>
      <c r="D20" s="5"/>
      <c r="E20" s="10"/>
      <c r="F20" s="13"/>
      <c r="G20" s="2"/>
      <c r="H20" s="5"/>
    </row>
    <row r="21" spans="1:8" x14ac:dyDescent="0.25">
      <c r="A21" s="2"/>
      <c r="B21" s="13"/>
      <c r="C21" s="2"/>
      <c r="D21" s="5"/>
      <c r="E21" s="10"/>
      <c r="F21" s="13"/>
      <c r="G21" s="2"/>
      <c r="H21" s="5"/>
    </row>
    <row r="22" spans="1:8" x14ac:dyDescent="0.25">
      <c r="A22" s="2"/>
      <c r="B22" s="13"/>
      <c r="C22" s="2"/>
      <c r="D22" s="5"/>
      <c r="E22" s="25"/>
      <c r="F22" s="26"/>
      <c r="G22" s="19"/>
      <c r="H22" s="20"/>
    </row>
    <row r="23" spans="1:8" x14ac:dyDescent="0.25">
      <c r="A23" s="2"/>
      <c r="B23" s="13"/>
      <c r="C23" s="2"/>
      <c r="D23" s="5"/>
      <c r="E23" s="25"/>
      <c r="F23" s="26"/>
      <c r="G23" s="19"/>
      <c r="H23" s="20"/>
    </row>
    <row r="24" spans="1:8" x14ac:dyDescent="0.25">
      <c r="A24" s="38" t="s">
        <v>14</v>
      </c>
      <c r="B24" s="39"/>
      <c r="C24" s="40"/>
      <c r="D24" s="7">
        <f>SUM(D6:D23)</f>
        <v>16885.939999999999</v>
      </c>
      <c r="E24" s="38" t="s">
        <v>15</v>
      </c>
      <c r="F24" s="39"/>
      <c r="G24" s="40"/>
      <c r="H24" s="7">
        <f>SUM(H6:H23)</f>
        <v>6121.4999999999991</v>
      </c>
    </row>
    <row r="25" spans="1:8" x14ac:dyDescent="0.25">
      <c r="A25" s="45" t="s">
        <v>16</v>
      </c>
      <c r="B25" s="46"/>
      <c r="C25" s="46"/>
      <c r="D25" s="46"/>
      <c r="E25" s="46"/>
      <c r="F25" s="46"/>
      <c r="G25" s="47"/>
      <c r="H25" s="8">
        <f>D24-H24</f>
        <v>10764.439999999999</v>
      </c>
    </row>
    <row r="26" spans="1:8" ht="16.5" thickBot="1" x14ac:dyDescent="0.3"/>
    <row r="27" spans="1:8" ht="17.25" thickTop="1" thickBot="1" x14ac:dyDescent="0.3">
      <c r="A27" s="35" t="s">
        <v>252</v>
      </c>
      <c r="B27" s="36"/>
    </row>
    <row r="28" spans="1:8" ht="16.5" thickTop="1" x14ac:dyDescent="0.25">
      <c r="H28" s="15"/>
    </row>
    <row r="32" spans="1:8" x14ac:dyDescent="0.25">
      <c r="H32" s="1"/>
    </row>
    <row r="33" spans="8:8" x14ac:dyDescent="0.25">
      <c r="H33" s="1"/>
    </row>
    <row r="34" spans="8:8" x14ac:dyDescent="0.25">
      <c r="H34" s="1"/>
    </row>
    <row r="35" spans="8:8" x14ac:dyDescent="0.25">
      <c r="H35" s="1"/>
    </row>
    <row r="36" spans="8:8" x14ac:dyDescent="0.25">
      <c r="H36" s="1"/>
    </row>
  </sheetData>
  <mergeCells count="9">
    <mergeCell ref="A27:B27"/>
    <mergeCell ref="A25:G25"/>
    <mergeCell ref="A1:H1"/>
    <mergeCell ref="A2:H2"/>
    <mergeCell ref="A3:H3"/>
    <mergeCell ref="A4:D4"/>
    <mergeCell ref="E4:H4"/>
    <mergeCell ref="A24:C24"/>
    <mergeCell ref="E24:G24"/>
  </mergeCells>
  <pageMargins left="0.511811024" right="0.511811024" top="0.78740157499999996" bottom="0.78740157499999996" header="0.31496062000000002" footer="0.31496062000000002"/>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58"/>
  <sheetViews>
    <sheetView topLeftCell="A19" zoomScaleNormal="100" workbookViewId="0">
      <selection activeCell="A38" sqref="A38"/>
    </sheetView>
  </sheetViews>
  <sheetFormatPr defaultRowHeight="15.75" x14ac:dyDescent="0.25"/>
  <cols>
    <col min="1" max="1" width="14.7109375" style="11" customWidth="1"/>
    <col min="2" max="2" width="33.7109375" style="14"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79.140625" style="16" bestFit="1" customWidth="1"/>
    <col min="10" max="10" width="15.140625" style="1" bestFit="1" customWidth="1"/>
    <col min="11" max="25" width="9.140625" style="1"/>
  </cols>
  <sheetData>
    <row r="1" spans="1:10" ht="20.25" x14ac:dyDescent="0.25">
      <c r="A1" s="49" t="s">
        <v>23</v>
      </c>
      <c r="B1" s="50"/>
      <c r="C1" s="50"/>
      <c r="D1" s="50"/>
      <c r="E1" s="50"/>
      <c r="F1" s="50"/>
      <c r="G1" s="50"/>
      <c r="H1" s="51"/>
      <c r="I1" s="16" t="s">
        <v>12</v>
      </c>
    </row>
    <row r="2" spans="1:10" x14ac:dyDescent="0.25">
      <c r="A2" s="48"/>
      <c r="B2" s="48"/>
      <c r="C2" s="48"/>
      <c r="D2" s="48"/>
      <c r="E2" s="48"/>
      <c r="F2" s="48"/>
      <c r="G2" s="48"/>
      <c r="H2" s="48"/>
    </row>
    <row r="3" spans="1:10" x14ac:dyDescent="0.25">
      <c r="A3" s="52" t="s">
        <v>8</v>
      </c>
      <c r="B3" s="52"/>
      <c r="C3" s="52"/>
      <c r="D3" s="52"/>
      <c r="E3" s="52"/>
      <c r="F3" s="52"/>
      <c r="G3" s="52"/>
      <c r="H3" s="52"/>
    </row>
    <row r="4" spans="1:10" x14ac:dyDescent="0.25">
      <c r="A4" s="37" t="s">
        <v>4</v>
      </c>
      <c r="B4" s="37"/>
      <c r="C4" s="37"/>
      <c r="D4" s="37"/>
      <c r="E4" s="37" t="s">
        <v>5</v>
      </c>
      <c r="F4" s="37"/>
      <c r="G4" s="37"/>
      <c r="H4" s="37"/>
    </row>
    <row r="5" spans="1:10" x14ac:dyDescent="0.25">
      <c r="A5" s="9" t="s">
        <v>0</v>
      </c>
      <c r="B5" s="12" t="s">
        <v>1</v>
      </c>
      <c r="C5" s="3" t="s">
        <v>2</v>
      </c>
      <c r="D5" s="4" t="s">
        <v>3</v>
      </c>
      <c r="E5" s="9" t="s">
        <v>0</v>
      </c>
      <c r="F5" s="12" t="s">
        <v>1</v>
      </c>
      <c r="G5" s="3" t="s">
        <v>7</v>
      </c>
      <c r="H5" s="4" t="s">
        <v>3</v>
      </c>
    </row>
    <row r="6" spans="1:10" ht="47.25" x14ac:dyDescent="0.25">
      <c r="A6" s="10">
        <v>43103</v>
      </c>
      <c r="B6" s="13" t="s">
        <v>25</v>
      </c>
      <c r="C6" s="2" t="s">
        <v>26</v>
      </c>
      <c r="D6" s="5">
        <v>7000</v>
      </c>
      <c r="E6" s="10">
        <v>43109</v>
      </c>
      <c r="F6" s="13" t="s">
        <v>28</v>
      </c>
      <c r="G6" s="2" t="s">
        <v>27</v>
      </c>
      <c r="H6" s="5">
        <v>2034.74</v>
      </c>
    </row>
    <row r="7" spans="1:10" ht="47.25" x14ac:dyDescent="0.25">
      <c r="A7" s="10">
        <v>43108</v>
      </c>
      <c r="B7" s="13" t="s">
        <v>24</v>
      </c>
      <c r="C7" s="2" t="s">
        <v>13</v>
      </c>
      <c r="D7" s="5">
        <v>3466.73</v>
      </c>
      <c r="E7" s="10">
        <v>43136</v>
      </c>
      <c r="F7" s="13" t="s">
        <v>68</v>
      </c>
      <c r="G7" s="2" t="s">
        <v>67</v>
      </c>
      <c r="H7" s="5">
        <v>713.82</v>
      </c>
    </row>
    <row r="8" spans="1:10" ht="47.25" x14ac:dyDescent="0.25">
      <c r="A8" s="10">
        <v>43132</v>
      </c>
      <c r="B8" s="13" t="s">
        <v>63</v>
      </c>
      <c r="C8" s="2" t="s">
        <v>13</v>
      </c>
      <c r="D8" s="5">
        <v>3466.74</v>
      </c>
      <c r="E8" s="10">
        <v>43152</v>
      </c>
      <c r="F8" s="13" t="s">
        <v>89</v>
      </c>
      <c r="G8" s="2" t="s">
        <v>52</v>
      </c>
      <c r="H8" s="5">
        <v>1094.2</v>
      </c>
      <c r="J8" s="15"/>
    </row>
    <row r="9" spans="1:10" ht="47.25" x14ac:dyDescent="0.25">
      <c r="A9" s="10">
        <v>43160</v>
      </c>
      <c r="B9" s="13" t="s">
        <v>103</v>
      </c>
      <c r="C9" s="2" t="s">
        <v>13</v>
      </c>
      <c r="D9" s="5">
        <v>3466.73</v>
      </c>
      <c r="E9" s="10">
        <v>43179</v>
      </c>
      <c r="F9" s="13" t="s">
        <v>137</v>
      </c>
      <c r="G9" s="2" t="s">
        <v>87</v>
      </c>
      <c r="H9" s="5">
        <v>652.61</v>
      </c>
      <c r="J9" s="15"/>
    </row>
    <row r="10" spans="1:10" ht="63" x14ac:dyDescent="0.25">
      <c r="A10" s="10">
        <v>43173</v>
      </c>
      <c r="B10" s="13" t="s">
        <v>124</v>
      </c>
      <c r="C10" s="2" t="s">
        <v>67</v>
      </c>
      <c r="D10" s="5">
        <v>713.82</v>
      </c>
      <c r="E10" s="10">
        <v>43185</v>
      </c>
      <c r="F10" s="13" t="s">
        <v>138</v>
      </c>
      <c r="G10" s="2" t="s">
        <v>87</v>
      </c>
      <c r="H10" s="5">
        <v>554.86</v>
      </c>
      <c r="J10" s="15"/>
    </row>
    <row r="11" spans="1:10" ht="47.25" x14ac:dyDescent="0.25">
      <c r="A11" s="10">
        <v>43192</v>
      </c>
      <c r="B11" s="13" t="s">
        <v>150</v>
      </c>
      <c r="C11" s="2" t="s">
        <v>13</v>
      </c>
      <c r="D11" s="5">
        <v>3466.73</v>
      </c>
      <c r="E11" s="10">
        <v>43185</v>
      </c>
      <c r="F11" s="13" t="s">
        <v>142</v>
      </c>
      <c r="G11" s="2" t="s">
        <v>87</v>
      </c>
      <c r="H11" s="5">
        <v>554.86</v>
      </c>
    </row>
    <row r="12" spans="1:10" ht="63" x14ac:dyDescent="0.25">
      <c r="A12" s="10">
        <v>43222</v>
      </c>
      <c r="B12" s="13" t="s">
        <v>223</v>
      </c>
      <c r="C12" s="2" t="s">
        <v>13</v>
      </c>
      <c r="D12" s="5">
        <v>3466.73</v>
      </c>
      <c r="E12" s="10">
        <v>43194</v>
      </c>
      <c r="F12" s="13" t="s">
        <v>152</v>
      </c>
      <c r="G12" s="2" t="s">
        <v>58</v>
      </c>
      <c r="H12" s="5">
        <v>734.04</v>
      </c>
    </row>
    <row r="13" spans="1:10" ht="47.25" x14ac:dyDescent="0.25">
      <c r="A13" s="10">
        <v>43255</v>
      </c>
      <c r="B13" s="13" t="s">
        <v>233</v>
      </c>
      <c r="C13" s="2" t="s">
        <v>13</v>
      </c>
      <c r="D13" s="5">
        <v>3466.73</v>
      </c>
      <c r="E13" s="10">
        <v>43202</v>
      </c>
      <c r="F13" s="13" t="s">
        <v>189</v>
      </c>
      <c r="G13" s="2" t="s">
        <v>114</v>
      </c>
      <c r="H13" s="5">
        <v>421.68</v>
      </c>
    </row>
    <row r="14" spans="1:10" ht="47.25" x14ac:dyDescent="0.25">
      <c r="A14" s="10">
        <v>43269</v>
      </c>
      <c r="B14" s="13" t="s">
        <v>245</v>
      </c>
      <c r="C14" s="2" t="s">
        <v>80</v>
      </c>
      <c r="D14" s="5">
        <v>775.94</v>
      </c>
      <c r="E14" s="10">
        <v>43206</v>
      </c>
      <c r="F14" s="13" t="s">
        <v>188</v>
      </c>
      <c r="G14" s="2" t="s">
        <v>114</v>
      </c>
      <c r="H14" s="5">
        <v>421.68</v>
      </c>
    </row>
    <row r="15" spans="1:10" ht="47.25" x14ac:dyDescent="0.25">
      <c r="A15" s="10"/>
      <c r="B15" s="13"/>
      <c r="C15" s="2"/>
      <c r="D15" s="5"/>
      <c r="E15" s="10">
        <v>43207</v>
      </c>
      <c r="F15" s="13" t="s">
        <v>68</v>
      </c>
      <c r="G15" s="2" t="s">
        <v>67</v>
      </c>
      <c r="H15" s="5">
        <v>713.82</v>
      </c>
    </row>
    <row r="16" spans="1:10" ht="63" x14ac:dyDescent="0.25">
      <c r="A16" s="10"/>
      <c r="B16" s="13"/>
      <c r="C16" s="2"/>
      <c r="D16" s="5"/>
      <c r="E16" s="10">
        <v>43208</v>
      </c>
      <c r="F16" s="13" t="s">
        <v>193</v>
      </c>
      <c r="G16" s="2" t="s">
        <v>80</v>
      </c>
      <c r="H16" s="5">
        <v>577.86</v>
      </c>
    </row>
    <row r="17" spans="1:9" ht="47.25" x14ac:dyDescent="0.25">
      <c r="A17" s="10"/>
      <c r="B17" s="13"/>
      <c r="C17" s="2"/>
      <c r="D17" s="5"/>
      <c r="E17" s="10">
        <v>43210</v>
      </c>
      <c r="F17" s="13" t="s">
        <v>198</v>
      </c>
      <c r="G17" s="2" t="s">
        <v>114</v>
      </c>
      <c r="H17" s="5">
        <v>244.68</v>
      </c>
    </row>
    <row r="18" spans="1:9" ht="63" x14ac:dyDescent="0.25">
      <c r="A18" s="10"/>
      <c r="B18" s="13"/>
      <c r="C18" s="2"/>
      <c r="D18" s="5"/>
      <c r="E18" s="10">
        <v>43214</v>
      </c>
      <c r="F18" s="13" t="s">
        <v>224</v>
      </c>
      <c r="G18" s="2" t="s">
        <v>87</v>
      </c>
      <c r="H18" s="5">
        <v>244.68</v>
      </c>
    </row>
    <row r="19" spans="1:9" ht="63" x14ac:dyDescent="0.25">
      <c r="A19" s="10"/>
      <c r="B19" s="13"/>
      <c r="C19" s="2"/>
      <c r="D19" s="5"/>
      <c r="E19" s="10">
        <v>43217</v>
      </c>
      <c r="F19" s="13" t="s">
        <v>201</v>
      </c>
      <c r="G19" s="2" t="s">
        <v>56</v>
      </c>
      <c r="H19" s="5">
        <v>829.04</v>
      </c>
    </row>
    <row r="20" spans="1:9" ht="47.25" x14ac:dyDescent="0.25">
      <c r="A20" s="10"/>
      <c r="B20" s="13"/>
      <c r="C20" s="2"/>
      <c r="D20" s="5"/>
      <c r="E20" s="10">
        <v>43224</v>
      </c>
      <c r="F20" s="13" t="s">
        <v>232</v>
      </c>
      <c r="G20" s="2" t="s">
        <v>114</v>
      </c>
      <c r="H20" s="5">
        <v>88.5</v>
      </c>
    </row>
    <row r="21" spans="1:9" ht="47.25" x14ac:dyDescent="0.25">
      <c r="A21" s="10"/>
      <c r="B21" s="13"/>
      <c r="C21" s="2"/>
      <c r="D21" s="5"/>
      <c r="E21" s="10">
        <v>43238</v>
      </c>
      <c r="F21" s="13" t="s">
        <v>229</v>
      </c>
      <c r="G21" s="2" t="s">
        <v>80</v>
      </c>
      <c r="H21" s="5">
        <v>775.94</v>
      </c>
    </row>
    <row r="22" spans="1:9" ht="63" x14ac:dyDescent="0.25">
      <c r="A22" s="10"/>
      <c r="B22" s="13"/>
      <c r="C22" s="2"/>
      <c r="D22" s="5"/>
      <c r="E22" s="10">
        <v>43248</v>
      </c>
      <c r="F22" s="13" t="s">
        <v>230</v>
      </c>
      <c r="G22" s="2" t="s">
        <v>84</v>
      </c>
      <c r="H22" s="5">
        <v>1224</v>
      </c>
      <c r="I22" s="17"/>
    </row>
    <row r="23" spans="1:9" ht="31.5" x14ac:dyDescent="0.25">
      <c r="A23" s="10"/>
      <c r="B23" s="13"/>
      <c r="C23" s="2"/>
      <c r="D23" s="5"/>
      <c r="E23" s="10">
        <v>43248</v>
      </c>
      <c r="F23" s="13" t="s">
        <v>231</v>
      </c>
      <c r="G23" s="2" t="s">
        <v>27</v>
      </c>
      <c r="H23" s="5">
        <v>88.5</v>
      </c>
      <c r="I23" s="17"/>
    </row>
    <row r="24" spans="1:9" ht="31.5" x14ac:dyDescent="0.25">
      <c r="A24" s="10"/>
      <c r="B24" s="13"/>
      <c r="C24" s="2"/>
      <c r="D24" s="5"/>
      <c r="E24" s="10">
        <v>43256</v>
      </c>
      <c r="F24" s="13" t="s">
        <v>247</v>
      </c>
      <c r="G24" s="2" t="s">
        <v>27</v>
      </c>
      <c r="H24" s="5">
        <v>88.5</v>
      </c>
      <c r="I24" s="17"/>
    </row>
    <row r="25" spans="1:9" ht="47.25" x14ac:dyDescent="0.25">
      <c r="A25" s="10"/>
      <c r="B25" s="13"/>
      <c r="C25" s="2"/>
      <c r="D25" s="5"/>
      <c r="E25" s="10">
        <v>43262</v>
      </c>
      <c r="F25" s="13" t="s">
        <v>246</v>
      </c>
      <c r="G25" s="2" t="s">
        <v>80</v>
      </c>
      <c r="H25" s="5">
        <v>808.22</v>
      </c>
      <c r="I25" s="17"/>
    </row>
    <row r="26" spans="1:9" ht="47.25" x14ac:dyDescent="0.25">
      <c r="A26" s="10"/>
      <c r="B26" s="13"/>
      <c r="C26" s="2"/>
      <c r="D26" s="5"/>
      <c r="E26" s="10">
        <v>43270</v>
      </c>
      <c r="F26" s="13" t="s">
        <v>253</v>
      </c>
      <c r="G26" s="2" t="s">
        <v>87</v>
      </c>
      <c r="H26" s="5">
        <v>265.5</v>
      </c>
      <c r="I26" s="17"/>
    </row>
    <row r="27" spans="1:9" x14ac:dyDescent="0.25">
      <c r="A27" s="10"/>
      <c r="B27" s="13"/>
      <c r="C27" s="2"/>
      <c r="D27" s="5"/>
      <c r="E27" s="10"/>
      <c r="F27" s="13"/>
      <c r="G27" s="2"/>
      <c r="H27" s="5"/>
      <c r="I27" s="17"/>
    </row>
    <row r="28" spans="1:9" x14ac:dyDescent="0.25">
      <c r="A28" s="10"/>
      <c r="B28" s="13"/>
      <c r="C28" s="2"/>
      <c r="D28" s="5"/>
      <c r="E28" s="10"/>
      <c r="F28" s="13"/>
      <c r="G28" s="2"/>
      <c r="H28" s="5"/>
      <c r="I28" s="17"/>
    </row>
    <row r="29" spans="1:9" x14ac:dyDescent="0.25">
      <c r="A29" s="10"/>
      <c r="B29" s="13"/>
      <c r="C29" s="2"/>
      <c r="D29" s="5"/>
      <c r="E29" s="10"/>
      <c r="F29" s="13"/>
      <c r="G29" s="2"/>
      <c r="H29" s="5"/>
      <c r="I29" s="17"/>
    </row>
    <row r="30" spans="1:9" x14ac:dyDescent="0.25">
      <c r="A30" s="10"/>
      <c r="B30" s="13"/>
      <c r="C30" s="2"/>
      <c r="D30" s="5"/>
      <c r="E30" s="10"/>
      <c r="F30" s="13"/>
      <c r="G30" s="2"/>
      <c r="H30" s="5"/>
    </row>
    <row r="31" spans="1:9" x14ac:dyDescent="0.25">
      <c r="A31" s="10"/>
      <c r="B31" s="13"/>
      <c r="C31" s="2"/>
      <c r="D31" s="5"/>
      <c r="E31" s="10"/>
      <c r="F31" s="13"/>
      <c r="G31" s="2"/>
      <c r="H31" s="5"/>
    </row>
    <row r="32" spans="1:9" x14ac:dyDescent="0.25">
      <c r="A32" s="10"/>
      <c r="B32" s="13"/>
      <c r="C32" s="2"/>
      <c r="D32" s="5"/>
      <c r="E32" s="10"/>
      <c r="F32" s="13"/>
      <c r="G32" s="2"/>
      <c r="H32" s="5"/>
    </row>
    <row r="33" spans="1:10" x14ac:dyDescent="0.25">
      <c r="A33" s="38" t="s">
        <v>14</v>
      </c>
      <c r="B33" s="39"/>
      <c r="C33" s="40"/>
      <c r="D33" s="7">
        <f>SUM(D6:D32)</f>
        <v>29290.149999999998</v>
      </c>
      <c r="E33" s="38" t="s">
        <v>15</v>
      </c>
      <c r="F33" s="39"/>
      <c r="G33" s="40"/>
      <c r="H33" s="7">
        <f>SUM(H6:H32)</f>
        <v>13131.73</v>
      </c>
    </row>
    <row r="34" spans="1:10" x14ac:dyDescent="0.25">
      <c r="A34" s="45" t="s">
        <v>16</v>
      </c>
      <c r="B34" s="46"/>
      <c r="C34" s="46"/>
      <c r="D34" s="46"/>
      <c r="E34" s="46"/>
      <c r="F34" s="46"/>
      <c r="G34" s="47"/>
      <c r="H34" s="8">
        <f>D33-H33</f>
        <v>16158.419999999998</v>
      </c>
      <c r="J34" s="15"/>
    </row>
    <row r="35" spans="1:10" ht="16.5" thickBot="1" x14ac:dyDescent="0.3"/>
    <row r="36" spans="1:10" ht="17.25" thickTop="1" thickBot="1" x14ac:dyDescent="0.3">
      <c r="A36" s="35" t="s">
        <v>252</v>
      </c>
      <c r="B36" s="36"/>
    </row>
    <row r="37" spans="1:10" ht="16.5" thickTop="1" x14ac:dyDescent="0.25"/>
    <row r="43" spans="1:10" x14ac:dyDescent="0.25">
      <c r="H43" s="1"/>
    </row>
    <row r="44" spans="1:10" x14ac:dyDescent="0.25">
      <c r="H44" s="1"/>
    </row>
    <row r="45" spans="1:10" x14ac:dyDescent="0.25">
      <c r="H45" s="1"/>
    </row>
    <row r="46" spans="1:10" x14ac:dyDescent="0.25">
      <c r="H46" s="1"/>
    </row>
    <row r="47" spans="1:10" x14ac:dyDescent="0.25">
      <c r="H47" s="1"/>
    </row>
    <row r="48" spans="1:10" x14ac:dyDescent="0.25">
      <c r="H48" s="1"/>
    </row>
    <row r="49" spans="8:8" x14ac:dyDescent="0.25">
      <c r="H49" s="1"/>
    </row>
    <row r="50" spans="8:8" x14ac:dyDescent="0.25">
      <c r="H50" s="1"/>
    </row>
    <row r="51" spans="8:8" x14ac:dyDescent="0.25">
      <c r="H51" s="1"/>
    </row>
    <row r="52" spans="8:8" x14ac:dyDescent="0.25">
      <c r="H52" s="1"/>
    </row>
    <row r="53" spans="8:8" x14ac:dyDescent="0.25">
      <c r="H53" s="1"/>
    </row>
    <row r="54" spans="8:8" x14ac:dyDescent="0.25">
      <c r="H54" s="1"/>
    </row>
    <row r="55" spans="8:8" x14ac:dyDescent="0.25">
      <c r="H55" s="1"/>
    </row>
    <row r="56" spans="8:8" x14ac:dyDescent="0.25">
      <c r="H56" s="1"/>
    </row>
    <row r="57" spans="8:8" x14ac:dyDescent="0.25">
      <c r="H57" s="1"/>
    </row>
    <row r="58" spans="8:8" x14ac:dyDescent="0.25">
      <c r="H58" s="1"/>
    </row>
  </sheetData>
  <mergeCells count="9">
    <mergeCell ref="A36:B36"/>
    <mergeCell ref="A34:G34"/>
    <mergeCell ref="A1:H1"/>
    <mergeCell ref="A2:H2"/>
    <mergeCell ref="A3:H3"/>
    <mergeCell ref="A4:D4"/>
    <mergeCell ref="E4:H4"/>
    <mergeCell ref="A33:C33"/>
    <mergeCell ref="E33:G33"/>
  </mergeCells>
  <pageMargins left="0.511811024" right="0.511811024" top="0.78740157499999996" bottom="0.78740157499999996" header="0.31496062000000002" footer="0.31496062000000002"/>
  <pageSetup paperSize="9"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48"/>
  <sheetViews>
    <sheetView topLeftCell="A13" workbookViewId="0">
      <selection activeCell="E32" sqref="E32"/>
    </sheetView>
  </sheetViews>
  <sheetFormatPr defaultRowHeight="15.75" x14ac:dyDescent="0.25"/>
  <cols>
    <col min="1" max="1" width="14.7109375" style="11" customWidth="1"/>
    <col min="2" max="2" width="35.140625" style="14"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80.85546875" style="16" bestFit="1" customWidth="1"/>
    <col min="10" max="25" width="9.140625" style="1"/>
  </cols>
  <sheetData>
    <row r="1" spans="1:8" ht="20.25" x14ac:dyDescent="0.25">
      <c r="A1" s="49" t="s">
        <v>23</v>
      </c>
      <c r="B1" s="50"/>
      <c r="C1" s="50"/>
      <c r="D1" s="50"/>
      <c r="E1" s="50"/>
      <c r="F1" s="50"/>
      <c r="G1" s="50"/>
      <c r="H1" s="51"/>
    </row>
    <row r="2" spans="1:8" x14ac:dyDescent="0.25">
      <c r="A2" s="48"/>
      <c r="B2" s="48"/>
      <c r="C2" s="48"/>
      <c r="D2" s="48"/>
      <c r="E2" s="48"/>
      <c r="F2" s="48"/>
      <c r="G2" s="48"/>
      <c r="H2" s="48"/>
    </row>
    <row r="3" spans="1:8" x14ac:dyDescent="0.25">
      <c r="A3" s="52" t="s">
        <v>22</v>
      </c>
      <c r="B3" s="52"/>
      <c r="C3" s="52"/>
      <c r="D3" s="52"/>
      <c r="E3" s="52"/>
      <c r="F3" s="52"/>
      <c r="G3" s="52"/>
      <c r="H3" s="52"/>
    </row>
    <row r="4" spans="1:8" x14ac:dyDescent="0.25">
      <c r="A4" s="37" t="s">
        <v>4</v>
      </c>
      <c r="B4" s="37"/>
      <c r="C4" s="37"/>
      <c r="D4" s="37"/>
      <c r="E4" s="37" t="s">
        <v>5</v>
      </c>
      <c r="F4" s="37"/>
      <c r="G4" s="37"/>
      <c r="H4" s="37"/>
    </row>
    <row r="5" spans="1:8" x14ac:dyDescent="0.25">
      <c r="A5" s="9" t="s">
        <v>0</v>
      </c>
      <c r="B5" s="12" t="s">
        <v>1</v>
      </c>
      <c r="C5" s="3" t="s">
        <v>2</v>
      </c>
      <c r="D5" s="4" t="s">
        <v>3</v>
      </c>
      <c r="E5" s="9" t="s">
        <v>0</v>
      </c>
      <c r="F5" s="12" t="s">
        <v>1</v>
      </c>
      <c r="G5" s="3" t="s">
        <v>7</v>
      </c>
      <c r="H5" s="4" t="s">
        <v>3</v>
      </c>
    </row>
    <row r="6" spans="1:8" ht="47.25" x14ac:dyDescent="0.25">
      <c r="A6" s="10">
        <v>43108</v>
      </c>
      <c r="B6" s="13" t="s">
        <v>24</v>
      </c>
      <c r="C6" s="2" t="s">
        <v>13</v>
      </c>
      <c r="D6" s="5">
        <v>2476.2399999999998</v>
      </c>
      <c r="E6" s="10">
        <v>43172</v>
      </c>
      <c r="F6" s="13" t="s">
        <v>121</v>
      </c>
      <c r="G6" s="2" t="s">
        <v>87</v>
      </c>
      <c r="H6" s="5">
        <v>10000</v>
      </c>
    </row>
    <row r="7" spans="1:8" ht="31.5" x14ac:dyDescent="0.25">
      <c r="A7" s="10">
        <v>43132</v>
      </c>
      <c r="B7" s="13" t="s">
        <v>63</v>
      </c>
      <c r="C7" s="2" t="s">
        <v>13</v>
      </c>
      <c r="D7" s="5">
        <v>2476.2399999999998</v>
      </c>
      <c r="E7" s="10">
        <v>43185</v>
      </c>
      <c r="F7" s="13" t="s">
        <v>139</v>
      </c>
      <c r="G7" s="2" t="s">
        <v>114</v>
      </c>
      <c r="H7" s="5">
        <v>190</v>
      </c>
    </row>
    <row r="8" spans="1:8" ht="31.5" x14ac:dyDescent="0.25">
      <c r="A8" s="10">
        <v>43160</v>
      </c>
      <c r="B8" s="13" t="s">
        <v>103</v>
      </c>
      <c r="C8" s="2" t="s">
        <v>13</v>
      </c>
      <c r="D8" s="5">
        <v>2476.2399999999998</v>
      </c>
      <c r="E8" s="10">
        <v>43185</v>
      </c>
      <c r="F8" s="13" t="s">
        <v>140</v>
      </c>
      <c r="G8" s="2" t="s">
        <v>114</v>
      </c>
      <c r="H8" s="5">
        <v>290</v>
      </c>
    </row>
    <row r="9" spans="1:8" ht="63" x14ac:dyDescent="0.25">
      <c r="A9" s="10">
        <v>43172</v>
      </c>
      <c r="B9" s="13" t="s">
        <v>120</v>
      </c>
      <c r="C9" s="2" t="s">
        <v>26</v>
      </c>
      <c r="D9" s="5">
        <v>10000</v>
      </c>
      <c r="E9" s="10">
        <v>43193</v>
      </c>
      <c r="F9" s="13" t="s">
        <v>155</v>
      </c>
      <c r="G9" s="2" t="s">
        <v>58</v>
      </c>
      <c r="H9" s="5">
        <f>134+124+204</f>
        <v>462</v>
      </c>
    </row>
    <row r="10" spans="1:8" ht="31.5" x14ac:dyDescent="0.25">
      <c r="A10" s="10">
        <v>43192</v>
      </c>
      <c r="B10" s="13" t="s">
        <v>150</v>
      </c>
      <c r="C10" s="2" t="s">
        <v>13</v>
      </c>
      <c r="D10" s="5">
        <v>2476.2399999999998</v>
      </c>
      <c r="E10" s="10">
        <v>43193</v>
      </c>
      <c r="F10" s="13" t="s">
        <v>154</v>
      </c>
      <c r="G10" s="2" t="s">
        <v>114</v>
      </c>
      <c r="H10" s="5">
        <v>189</v>
      </c>
    </row>
    <row r="11" spans="1:8" ht="31.5" x14ac:dyDescent="0.25">
      <c r="A11" s="10">
        <v>43222</v>
      </c>
      <c r="B11" s="13" t="s">
        <v>223</v>
      </c>
      <c r="C11" s="2" t="s">
        <v>13</v>
      </c>
      <c r="D11" s="5">
        <v>2476.2399999999998</v>
      </c>
      <c r="E11" s="10">
        <v>43193</v>
      </c>
      <c r="F11" s="13" t="s">
        <v>190</v>
      </c>
      <c r="G11" s="2" t="s">
        <v>153</v>
      </c>
      <c r="H11" s="5">
        <v>129</v>
      </c>
    </row>
    <row r="12" spans="1:8" ht="31.5" x14ac:dyDescent="0.25">
      <c r="A12" s="10">
        <v>43255</v>
      </c>
      <c r="B12" s="13" t="s">
        <v>233</v>
      </c>
      <c r="C12" s="2" t="s">
        <v>13</v>
      </c>
      <c r="D12" s="5">
        <v>2476.2399999999998</v>
      </c>
      <c r="E12" s="10">
        <v>43201</v>
      </c>
      <c r="F12" s="13" t="s">
        <v>174</v>
      </c>
      <c r="G12" s="2" t="s">
        <v>87</v>
      </c>
      <c r="H12" s="5">
        <v>2000</v>
      </c>
    </row>
    <row r="13" spans="1:8" ht="31.5" x14ac:dyDescent="0.25">
      <c r="A13" s="10"/>
      <c r="B13" s="13"/>
      <c r="C13" s="2"/>
      <c r="D13" s="5"/>
      <c r="E13" s="10">
        <v>43209</v>
      </c>
      <c r="F13" s="13" t="s">
        <v>196</v>
      </c>
      <c r="G13" s="2" t="s">
        <v>34</v>
      </c>
      <c r="H13" s="5">
        <v>41.46</v>
      </c>
    </row>
    <row r="14" spans="1:8" ht="47.25" x14ac:dyDescent="0.25">
      <c r="A14" s="10"/>
      <c r="B14" s="13"/>
      <c r="C14" s="2"/>
      <c r="D14" s="5"/>
      <c r="E14" s="10">
        <v>43209</v>
      </c>
      <c r="F14" s="13" t="s">
        <v>197</v>
      </c>
      <c r="G14" s="2" t="s">
        <v>27</v>
      </c>
      <c r="H14" s="5">
        <v>90.16</v>
      </c>
    </row>
    <row r="15" spans="1:8" ht="63" x14ac:dyDescent="0.25">
      <c r="A15" s="10"/>
      <c r="B15" s="13"/>
      <c r="C15" s="2"/>
      <c r="D15" s="5"/>
      <c r="E15" s="10">
        <v>43237</v>
      </c>
      <c r="F15" s="13" t="s">
        <v>225</v>
      </c>
      <c r="G15" s="2" t="s">
        <v>27</v>
      </c>
      <c r="H15" s="5">
        <v>20</v>
      </c>
    </row>
    <row r="16" spans="1:8" ht="63" x14ac:dyDescent="0.25">
      <c r="A16" s="10"/>
      <c r="B16" s="13"/>
      <c r="C16" s="2"/>
      <c r="D16" s="5"/>
      <c r="E16" s="10">
        <v>43237</v>
      </c>
      <c r="F16" s="13" t="s">
        <v>226</v>
      </c>
      <c r="G16" s="2" t="s">
        <v>114</v>
      </c>
      <c r="H16" s="5">
        <v>40</v>
      </c>
    </row>
    <row r="17" spans="1:8" ht="63" x14ac:dyDescent="0.25">
      <c r="A17" s="10"/>
      <c r="B17" s="13"/>
      <c r="C17" s="2"/>
      <c r="D17" s="5"/>
      <c r="E17" s="10">
        <v>43237</v>
      </c>
      <c r="F17" s="13" t="s">
        <v>239</v>
      </c>
      <c r="G17" s="2" t="s">
        <v>56</v>
      </c>
      <c r="H17" s="5">
        <v>50</v>
      </c>
    </row>
    <row r="18" spans="1:8" ht="31.5" x14ac:dyDescent="0.25">
      <c r="A18" s="10"/>
      <c r="B18" s="13"/>
      <c r="C18" s="2"/>
      <c r="D18" s="5"/>
      <c r="E18" s="10">
        <v>43237</v>
      </c>
      <c r="F18" s="13" t="s">
        <v>227</v>
      </c>
      <c r="G18" s="2" t="s">
        <v>56</v>
      </c>
      <c r="H18" s="5">
        <v>35</v>
      </c>
    </row>
    <row r="19" spans="1:8" ht="47.25" x14ac:dyDescent="0.25">
      <c r="A19" s="10"/>
      <c r="B19" s="13"/>
      <c r="C19" s="2"/>
      <c r="D19" s="5"/>
      <c r="E19" s="10">
        <v>43237</v>
      </c>
      <c r="F19" s="13" t="s">
        <v>228</v>
      </c>
      <c r="G19" s="2" t="s">
        <v>153</v>
      </c>
      <c r="H19" s="5">
        <v>5</v>
      </c>
    </row>
    <row r="20" spans="1:8" ht="47.25" x14ac:dyDescent="0.25">
      <c r="A20" s="10"/>
      <c r="B20" s="13"/>
      <c r="C20" s="2"/>
      <c r="D20" s="5"/>
      <c r="E20" s="10">
        <v>43255</v>
      </c>
      <c r="F20" s="13" t="s">
        <v>234</v>
      </c>
      <c r="G20" s="2" t="s">
        <v>27</v>
      </c>
      <c r="H20" s="5">
        <v>75</v>
      </c>
    </row>
    <row r="21" spans="1:8" x14ac:dyDescent="0.25">
      <c r="A21" s="10"/>
      <c r="B21" s="13"/>
      <c r="C21" s="2"/>
      <c r="D21" s="5"/>
      <c r="E21" s="10"/>
      <c r="F21" s="13"/>
      <c r="G21" s="2"/>
      <c r="H21" s="5"/>
    </row>
    <row r="22" spans="1:8" x14ac:dyDescent="0.25">
      <c r="A22" s="10"/>
      <c r="B22" s="13"/>
      <c r="C22" s="2"/>
      <c r="D22" s="5"/>
      <c r="E22" s="10"/>
      <c r="F22" s="13"/>
      <c r="G22" s="2"/>
      <c r="H22" s="5"/>
    </row>
    <row r="23" spans="1:8" x14ac:dyDescent="0.25">
      <c r="A23" s="10"/>
      <c r="B23" s="13"/>
      <c r="C23" s="2"/>
      <c r="D23" s="5"/>
      <c r="E23" s="10"/>
      <c r="F23" s="13"/>
      <c r="G23" s="2"/>
      <c r="H23" s="5"/>
    </row>
    <row r="24" spans="1:8" x14ac:dyDescent="0.25">
      <c r="A24" s="10"/>
      <c r="B24" s="13"/>
      <c r="C24" s="2"/>
      <c r="D24" s="5"/>
      <c r="E24" s="10"/>
      <c r="F24" s="13"/>
      <c r="G24" s="2"/>
      <c r="H24" s="5"/>
    </row>
    <row r="25" spans="1:8" x14ac:dyDescent="0.25">
      <c r="A25" s="10"/>
      <c r="B25" s="13"/>
      <c r="C25" s="2"/>
      <c r="D25" s="5"/>
      <c r="E25" s="10"/>
      <c r="F25" s="13"/>
      <c r="G25" s="2"/>
      <c r="H25" s="5"/>
    </row>
    <row r="26" spans="1:8" x14ac:dyDescent="0.25">
      <c r="A26" s="10"/>
      <c r="B26" s="13"/>
      <c r="C26" s="2"/>
      <c r="D26" s="5"/>
      <c r="E26" s="10"/>
      <c r="F26" s="13"/>
      <c r="G26" s="2"/>
      <c r="H26" s="5"/>
    </row>
    <row r="27" spans="1:8" x14ac:dyDescent="0.25">
      <c r="A27" s="10"/>
      <c r="B27" s="13"/>
      <c r="C27" s="2"/>
      <c r="D27" s="5"/>
      <c r="E27" s="10"/>
      <c r="F27" s="13"/>
      <c r="G27" s="2"/>
      <c r="H27" s="5"/>
    </row>
    <row r="28" spans="1:8" x14ac:dyDescent="0.25">
      <c r="A28" s="10"/>
      <c r="B28" s="13"/>
      <c r="C28" s="2"/>
      <c r="D28" s="5"/>
      <c r="E28" s="10"/>
      <c r="F28" s="13"/>
      <c r="G28" s="2"/>
      <c r="H28" s="5"/>
    </row>
    <row r="29" spans="1:8" x14ac:dyDescent="0.25">
      <c r="A29" s="38" t="s">
        <v>14</v>
      </c>
      <c r="B29" s="39"/>
      <c r="C29" s="40"/>
      <c r="D29" s="7">
        <f>SUM(D6:D28)</f>
        <v>24857.439999999995</v>
      </c>
      <c r="E29" s="38" t="s">
        <v>15</v>
      </c>
      <c r="F29" s="39"/>
      <c r="G29" s="40"/>
      <c r="H29" s="7">
        <f>SUM(H6:H28)</f>
        <v>13616.619999999999</v>
      </c>
    </row>
    <row r="30" spans="1:8" x14ac:dyDescent="0.25">
      <c r="A30" s="45" t="s">
        <v>16</v>
      </c>
      <c r="B30" s="46"/>
      <c r="C30" s="46"/>
      <c r="D30" s="46"/>
      <c r="E30" s="46"/>
      <c r="F30" s="46"/>
      <c r="G30" s="47"/>
      <c r="H30" s="8">
        <f>D29-H29</f>
        <v>11240.819999999996</v>
      </c>
    </row>
    <row r="31" spans="1:8" ht="16.5" thickBot="1" x14ac:dyDescent="0.3"/>
    <row r="32" spans="1:8" ht="17.25" thickTop="1" thickBot="1" x14ac:dyDescent="0.3">
      <c r="A32" s="35" t="s">
        <v>252</v>
      </c>
      <c r="B32" s="36"/>
    </row>
    <row r="33" spans="5:9" ht="16.5" thickTop="1" x14ac:dyDescent="0.25"/>
    <row r="34" spans="5:9" x14ac:dyDescent="0.25">
      <c r="E34" s="15"/>
      <c r="I34" s="17"/>
    </row>
    <row r="37" spans="5:9" x14ac:dyDescent="0.25">
      <c r="H37" s="15"/>
    </row>
    <row r="38" spans="5:9" x14ac:dyDescent="0.25">
      <c r="H38" s="1"/>
    </row>
    <row r="45" spans="5:9" x14ac:dyDescent="0.25">
      <c r="H45" s="1"/>
    </row>
    <row r="46" spans="5:9" x14ac:dyDescent="0.25">
      <c r="H46" s="1"/>
    </row>
    <row r="47" spans="5:9" x14ac:dyDescent="0.25">
      <c r="H47" s="1"/>
    </row>
    <row r="48" spans="5:9" x14ac:dyDescent="0.25">
      <c r="H48" s="1"/>
    </row>
  </sheetData>
  <mergeCells count="9">
    <mergeCell ref="A32:B32"/>
    <mergeCell ref="A30:G30"/>
    <mergeCell ref="A1:H1"/>
    <mergeCell ref="A2:H2"/>
    <mergeCell ref="A3:H3"/>
    <mergeCell ref="A4:D4"/>
    <mergeCell ref="E4:H4"/>
    <mergeCell ref="A29:C29"/>
    <mergeCell ref="E29:G29"/>
  </mergeCells>
  <pageMargins left="0.511811024" right="0.511811024" top="0.78740157499999996" bottom="0.78740157499999996" header="0.31496062000000002" footer="0.31496062000000002"/>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V42"/>
  <sheetViews>
    <sheetView topLeftCell="A11" workbookViewId="0">
      <selection activeCell="A40" sqref="A40"/>
    </sheetView>
  </sheetViews>
  <sheetFormatPr defaultRowHeight="15.75" x14ac:dyDescent="0.25"/>
  <cols>
    <col min="1" max="1" width="14.7109375" style="11" customWidth="1"/>
    <col min="2" max="2" width="35.140625" style="14"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47.28515625" style="16" customWidth="1"/>
    <col min="10" max="10" width="9.140625" style="1"/>
    <col min="11" max="11" width="14" style="1" bestFit="1" customWidth="1"/>
    <col min="12" max="22" width="9.140625" style="1"/>
  </cols>
  <sheetData>
    <row r="1" spans="1:8" ht="20.25" x14ac:dyDescent="0.25">
      <c r="A1" s="49" t="s">
        <v>23</v>
      </c>
      <c r="B1" s="50"/>
      <c r="C1" s="50"/>
      <c r="D1" s="50"/>
      <c r="E1" s="50"/>
      <c r="F1" s="50"/>
      <c r="G1" s="50"/>
      <c r="H1" s="51"/>
    </row>
    <row r="2" spans="1:8" x14ac:dyDescent="0.25">
      <c r="A2" s="48"/>
      <c r="B2" s="48"/>
      <c r="C2" s="48"/>
      <c r="D2" s="48"/>
      <c r="E2" s="48"/>
      <c r="F2" s="48"/>
      <c r="G2" s="48"/>
      <c r="H2" s="48"/>
    </row>
    <row r="3" spans="1:8" x14ac:dyDescent="0.25">
      <c r="A3" s="52" t="s">
        <v>21</v>
      </c>
      <c r="B3" s="52"/>
      <c r="C3" s="52"/>
      <c r="D3" s="52"/>
      <c r="E3" s="52"/>
      <c r="F3" s="52"/>
      <c r="G3" s="52"/>
      <c r="H3" s="52"/>
    </row>
    <row r="4" spans="1:8" x14ac:dyDescent="0.25">
      <c r="A4" s="37" t="s">
        <v>4</v>
      </c>
      <c r="B4" s="37"/>
      <c r="C4" s="37"/>
      <c r="D4" s="37"/>
      <c r="E4" s="37" t="s">
        <v>5</v>
      </c>
      <c r="F4" s="37"/>
      <c r="G4" s="37"/>
      <c r="H4" s="37"/>
    </row>
    <row r="5" spans="1:8" x14ac:dyDescent="0.25">
      <c r="A5" s="9" t="s">
        <v>0</v>
      </c>
      <c r="B5" s="12" t="s">
        <v>1</v>
      </c>
      <c r="C5" s="3" t="s">
        <v>2</v>
      </c>
      <c r="D5" s="4" t="s">
        <v>3</v>
      </c>
      <c r="E5" s="9" t="s">
        <v>0</v>
      </c>
      <c r="F5" s="12" t="s">
        <v>1</v>
      </c>
      <c r="G5" s="3" t="s">
        <v>7</v>
      </c>
      <c r="H5" s="4" t="s">
        <v>3</v>
      </c>
    </row>
    <row r="6" spans="1:8" ht="63" x14ac:dyDescent="0.25">
      <c r="A6" s="10">
        <v>43117</v>
      </c>
      <c r="B6" s="13" t="s">
        <v>29</v>
      </c>
      <c r="C6" s="2" t="s">
        <v>31</v>
      </c>
      <c r="D6" s="5">
        <v>61.8</v>
      </c>
      <c r="E6" s="10">
        <v>43166</v>
      </c>
      <c r="F6" s="13" t="s">
        <v>108</v>
      </c>
      <c r="G6" s="2" t="s">
        <v>34</v>
      </c>
      <c r="H6" s="5">
        <v>19932</v>
      </c>
    </row>
    <row r="7" spans="1:8" x14ac:dyDescent="0.25">
      <c r="A7" s="10">
        <v>43117</v>
      </c>
      <c r="B7" s="13" t="s">
        <v>29</v>
      </c>
      <c r="C7" s="2" t="s">
        <v>30</v>
      </c>
      <c r="D7" s="5">
        <v>48.2</v>
      </c>
      <c r="E7" s="10"/>
      <c r="F7" s="13"/>
      <c r="G7" s="2"/>
      <c r="H7" s="5"/>
    </row>
    <row r="8" spans="1:8" x14ac:dyDescent="0.25">
      <c r="A8" s="10">
        <v>43117</v>
      </c>
      <c r="B8" s="13" t="s">
        <v>29</v>
      </c>
      <c r="C8" s="2" t="s">
        <v>32</v>
      </c>
      <c r="D8" s="5">
        <v>55</v>
      </c>
      <c r="E8" s="10"/>
      <c r="F8" s="13"/>
      <c r="G8" s="2"/>
      <c r="H8" s="5"/>
    </row>
    <row r="9" spans="1:8" x14ac:dyDescent="0.25">
      <c r="A9" s="10">
        <v>43118</v>
      </c>
      <c r="B9" s="13" t="s">
        <v>29</v>
      </c>
      <c r="C9" s="2" t="s">
        <v>31</v>
      </c>
      <c r="D9" s="5">
        <v>61.8</v>
      </c>
      <c r="E9" s="10"/>
      <c r="F9" s="13"/>
      <c r="G9" s="2"/>
      <c r="H9" s="5"/>
    </row>
    <row r="10" spans="1:8" x14ac:dyDescent="0.25">
      <c r="A10" s="10">
        <v>43118</v>
      </c>
      <c r="B10" s="13" t="s">
        <v>29</v>
      </c>
      <c r="C10" s="2" t="s">
        <v>30</v>
      </c>
      <c r="D10" s="5">
        <v>5</v>
      </c>
      <c r="E10" s="10"/>
      <c r="F10" s="13"/>
      <c r="G10" s="2"/>
      <c r="H10" s="5"/>
    </row>
    <row r="11" spans="1:8" x14ac:dyDescent="0.25">
      <c r="A11" s="10">
        <v>43118</v>
      </c>
      <c r="B11" s="13" t="s">
        <v>29</v>
      </c>
      <c r="C11" s="2" t="s">
        <v>32</v>
      </c>
      <c r="D11" s="5">
        <v>33.4</v>
      </c>
      <c r="E11" s="10"/>
      <c r="F11" s="13"/>
      <c r="G11" s="2"/>
      <c r="H11" s="5"/>
    </row>
    <row r="12" spans="1:8" ht="31.5" x14ac:dyDescent="0.25">
      <c r="A12" s="10">
        <v>43129</v>
      </c>
      <c r="B12" s="13" t="s">
        <v>61</v>
      </c>
      <c r="C12" s="2" t="s">
        <v>60</v>
      </c>
      <c r="D12" s="5">
        <v>18</v>
      </c>
      <c r="E12" s="10"/>
      <c r="F12" s="13"/>
      <c r="G12" s="2"/>
      <c r="H12" s="5"/>
    </row>
    <row r="13" spans="1:8" ht="31.5" x14ac:dyDescent="0.25">
      <c r="A13" s="10">
        <v>43129</v>
      </c>
      <c r="B13" s="13" t="s">
        <v>61</v>
      </c>
      <c r="C13" s="2" t="s">
        <v>32</v>
      </c>
      <c r="D13" s="5">
        <v>9</v>
      </c>
      <c r="E13" s="10"/>
      <c r="F13" s="13"/>
      <c r="G13" s="2"/>
      <c r="H13" s="5"/>
    </row>
    <row r="14" spans="1:8" x14ac:dyDescent="0.25">
      <c r="A14" s="10">
        <v>43146</v>
      </c>
      <c r="B14" s="13" t="s">
        <v>29</v>
      </c>
      <c r="C14" s="2" t="s">
        <v>31</v>
      </c>
      <c r="D14" s="5">
        <v>61.8</v>
      </c>
      <c r="E14" s="10"/>
      <c r="F14" s="13"/>
      <c r="G14" s="2"/>
      <c r="H14" s="5"/>
    </row>
    <row r="15" spans="1:8" x14ac:dyDescent="0.25">
      <c r="A15" s="10">
        <v>43146</v>
      </c>
      <c r="B15" s="13" t="s">
        <v>29</v>
      </c>
      <c r="C15" s="2" t="s">
        <v>32</v>
      </c>
      <c r="D15" s="5">
        <v>30.9</v>
      </c>
      <c r="E15" s="10"/>
      <c r="F15" s="13"/>
      <c r="G15" s="2"/>
      <c r="H15" s="5"/>
    </row>
    <row r="16" spans="1:8" ht="63" x14ac:dyDescent="0.25">
      <c r="A16" s="10">
        <v>43166</v>
      </c>
      <c r="B16" s="13" t="s">
        <v>108</v>
      </c>
      <c r="C16" s="13" t="s">
        <v>123</v>
      </c>
      <c r="D16" s="5">
        <v>19932</v>
      </c>
      <c r="E16" s="10"/>
      <c r="F16" s="13"/>
      <c r="G16" s="2"/>
      <c r="H16" s="5"/>
    </row>
    <row r="17" spans="1:8" x14ac:dyDescent="0.25">
      <c r="A17" s="10">
        <v>43187</v>
      </c>
      <c r="B17" s="13" t="s">
        <v>145</v>
      </c>
      <c r="C17" s="13" t="s">
        <v>146</v>
      </c>
      <c r="D17" s="5">
        <v>640</v>
      </c>
      <c r="E17" s="10"/>
      <c r="F17" s="13"/>
      <c r="G17" s="2"/>
      <c r="H17" s="5"/>
    </row>
    <row r="18" spans="1:8" x14ac:dyDescent="0.25">
      <c r="A18" s="10">
        <v>43187</v>
      </c>
      <c r="B18" s="13" t="s">
        <v>145</v>
      </c>
      <c r="C18" s="13" t="s">
        <v>32</v>
      </c>
      <c r="D18" s="5">
        <v>320</v>
      </c>
      <c r="E18" s="10"/>
      <c r="F18" s="13"/>
      <c r="G18" s="2"/>
      <c r="H18" s="5"/>
    </row>
    <row r="19" spans="1:8" x14ac:dyDescent="0.25">
      <c r="A19" s="10">
        <v>43194</v>
      </c>
      <c r="B19" s="13" t="s">
        <v>145</v>
      </c>
      <c r="C19" s="13" t="s">
        <v>146</v>
      </c>
      <c r="D19" s="5">
        <v>90</v>
      </c>
      <c r="E19" s="10"/>
      <c r="F19" s="13"/>
      <c r="G19" s="2"/>
      <c r="H19" s="5"/>
    </row>
    <row r="20" spans="1:8" x14ac:dyDescent="0.25">
      <c r="A20" s="10">
        <v>43194</v>
      </c>
      <c r="B20" s="13" t="s">
        <v>145</v>
      </c>
      <c r="C20" s="13" t="s">
        <v>32</v>
      </c>
      <c r="D20" s="5">
        <v>30</v>
      </c>
      <c r="E20" s="10"/>
      <c r="F20" s="13"/>
      <c r="G20" s="2"/>
      <c r="H20" s="5"/>
    </row>
    <row r="21" spans="1:8" x14ac:dyDescent="0.25">
      <c r="A21" s="10">
        <v>43199</v>
      </c>
      <c r="B21" s="13" t="s">
        <v>29</v>
      </c>
      <c r="C21" s="2" t="s">
        <v>31</v>
      </c>
      <c r="D21" s="5">
        <v>61.8</v>
      </c>
      <c r="E21" s="10"/>
      <c r="F21" s="13"/>
      <c r="G21" s="2"/>
      <c r="H21" s="5"/>
    </row>
    <row r="22" spans="1:8" x14ac:dyDescent="0.25">
      <c r="A22" s="10">
        <v>43199</v>
      </c>
      <c r="B22" s="13" t="s">
        <v>29</v>
      </c>
      <c r="C22" s="2" t="s">
        <v>32</v>
      </c>
      <c r="D22" s="5">
        <v>30.9</v>
      </c>
      <c r="E22" s="10"/>
      <c r="F22" s="13"/>
      <c r="G22" s="2"/>
      <c r="H22" s="5"/>
    </row>
    <row r="23" spans="1:8" x14ac:dyDescent="0.25">
      <c r="A23" s="10">
        <v>43210</v>
      </c>
      <c r="B23" s="13" t="s">
        <v>145</v>
      </c>
      <c r="C23" s="13" t="s">
        <v>146</v>
      </c>
      <c r="D23" s="5">
        <v>640</v>
      </c>
      <c r="E23" s="10"/>
      <c r="F23" s="13"/>
      <c r="G23" s="2"/>
      <c r="H23" s="5"/>
    </row>
    <row r="24" spans="1:8" x14ac:dyDescent="0.25">
      <c r="A24" s="10">
        <v>43210</v>
      </c>
      <c r="B24" s="13" t="s">
        <v>145</v>
      </c>
      <c r="C24" s="13" t="s">
        <v>32</v>
      </c>
      <c r="D24" s="5">
        <v>320</v>
      </c>
      <c r="E24" s="10"/>
      <c r="F24" s="13"/>
      <c r="G24" s="2"/>
      <c r="H24" s="5"/>
    </row>
    <row r="25" spans="1:8" x14ac:dyDescent="0.25">
      <c r="A25" s="10">
        <v>43264</v>
      </c>
      <c r="B25" s="13" t="s">
        <v>29</v>
      </c>
      <c r="C25" s="2" t="s">
        <v>31</v>
      </c>
      <c r="D25" s="5">
        <v>61.8</v>
      </c>
      <c r="E25" s="10"/>
      <c r="F25" s="13"/>
      <c r="G25" s="2"/>
      <c r="H25" s="5"/>
    </row>
    <row r="26" spans="1:8" x14ac:dyDescent="0.25">
      <c r="A26" s="10">
        <v>43264</v>
      </c>
      <c r="B26" s="13" t="s">
        <v>29</v>
      </c>
      <c r="C26" s="2" t="s">
        <v>32</v>
      </c>
      <c r="D26" s="5">
        <v>30.9</v>
      </c>
      <c r="E26" s="10"/>
      <c r="F26" s="13"/>
      <c r="G26" s="2"/>
      <c r="H26" s="5"/>
    </row>
    <row r="27" spans="1:8" x14ac:dyDescent="0.25">
      <c r="A27" s="10"/>
      <c r="B27" s="13"/>
      <c r="C27" s="13"/>
      <c r="D27" s="5"/>
      <c r="E27" s="10"/>
      <c r="F27" s="13"/>
      <c r="G27" s="2"/>
      <c r="H27" s="5"/>
    </row>
    <row r="28" spans="1:8" x14ac:dyDescent="0.25">
      <c r="A28" s="10"/>
      <c r="B28" s="13"/>
      <c r="C28" s="13"/>
      <c r="D28" s="5"/>
      <c r="E28" s="10"/>
      <c r="F28" s="13"/>
      <c r="G28" s="2"/>
      <c r="H28" s="5"/>
    </row>
    <row r="29" spans="1:8" x14ac:dyDescent="0.25">
      <c r="A29" s="10"/>
      <c r="B29" s="13"/>
      <c r="C29" s="13"/>
      <c r="D29" s="5"/>
      <c r="E29" s="10"/>
      <c r="F29" s="13"/>
      <c r="G29" s="2"/>
      <c r="H29" s="5"/>
    </row>
    <row r="30" spans="1:8" x14ac:dyDescent="0.25">
      <c r="A30" s="10"/>
      <c r="B30" s="13"/>
      <c r="C30" s="2"/>
      <c r="D30" s="5"/>
      <c r="E30" s="10"/>
      <c r="F30" s="13"/>
      <c r="G30" s="2"/>
      <c r="H30" s="5"/>
    </row>
    <row r="31" spans="1:8" x14ac:dyDescent="0.25">
      <c r="A31" s="10"/>
      <c r="B31" s="13"/>
      <c r="C31" s="2"/>
      <c r="D31" s="5"/>
      <c r="E31" s="10"/>
      <c r="F31" s="13"/>
      <c r="G31" s="2"/>
      <c r="H31" s="5"/>
    </row>
    <row r="32" spans="1:8" x14ac:dyDescent="0.25">
      <c r="A32" s="10"/>
      <c r="B32" s="13"/>
      <c r="C32" s="2"/>
      <c r="D32" s="5"/>
      <c r="E32" s="10"/>
      <c r="F32" s="13"/>
      <c r="G32" s="2"/>
      <c r="H32" s="5"/>
    </row>
    <row r="33" spans="1:22" x14ac:dyDescent="0.25">
      <c r="A33" s="10"/>
      <c r="B33" s="13"/>
      <c r="C33" s="2"/>
      <c r="D33" s="5"/>
      <c r="E33" s="10"/>
      <c r="F33" s="13"/>
      <c r="G33" s="2"/>
      <c r="H33" s="5"/>
    </row>
    <row r="34" spans="1:22" s="1" customFormat="1" x14ac:dyDescent="0.25">
      <c r="A34" s="38" t="s">
        <v>14</v>
      </c>
      <c r="B34" s="39"/>
      <c r="C34" s="40"/>
      <c r="D34" s="7">
        <f>SUM(D6:D33)</f>
        <v>22542.300000000003</v>
      </c>
      <c r="E34" s="38" t="s">
        <v>15</v>
      </c>
      <c r="F34" s="39"/>
      <c r="G34" s="40"/>
      <c r="H34" s="7">
        <f>SUM(H6:H33)</f>
        <v>19932</v>
      </c>
      <c r="I34" s="16"/>
    </row>
    <row r="35" spans="1:22" s="1" customFormat="1" x14ac:dyDescent="0.25">
      <c r="A35" s="45" t="s">
        <v>16</v>
      </c>
      <c r="B35" s="46"/>
      <c r="C35" s="46"/>
      <c r="D35" s="46"/>
      <c r="E35" s="46"/>
      <c r="F35" s="46"/>
      <c r="G35" s="47"/>
      <c r="H35" s="8">
        <f>D34-H34</f>
        <v>2610.3000000000029</v>
      </c>
      <c r="I35" s="16"/>
    </row>
    <row r="36" spans="1:22" ht="16.5" thickBot="1" x14ac:dyDescent="0.3"/>
    <row r="37" spans="1:22" ht="17.25" thickTop="1" thickBot="1" x14ac:dyDescent="0.3">
      <c r="A37" s="35" t="s">
        <v>252</v>
      </c>
      <c r="B37" s="36"/>
      <c r="G37" s="31" t="s">
        <v>67</v>
      </c>
      <c r="H37" s="31">
        <f>D12</f>
        <v>18</v>
      </c>
    </row>
    <row r="38" spans="1:22" ht="16.5" thickTop="1" x14ac:dyDescent="0.25">
      <c r="G38" s="31" t="s">
        <v>114</v>
      </c>
      <c r="H38" s="31">
        <f>D6+D9+D14+D21+D25</f>
        <v>309</v>
      </c>
    </row>
    <row r="39" spans="1:22" x14ac:dyDescent="0.25">
      <c r="G39" s="31" t="s">
        <v>58</v>
      </c>
      <c r="H39" s="31">
        <f>D17+D19+D23</f>
        <v>1370</v>
      </c>
    </row>
    <row r="40" spans="1:22" x14ac:dyDescent="0.25">
      <c r="G40" s="31" t="s">
        <v>84</v>
      </c>
      <c r="H40" s="31">
        <f>D7+D10</f>
        <v>53.2</v>
      </c>
    </row>
    <row r="41" spans="1:22" s="14" customFormat="1" x14ac:dyDescent="0.25">
      <c r="A41" s="11"/>
      <c r="C41" s="1"/>
      <c r="D41" s="6"/>
      <c r="E41" s="15"/>
      <c r="G41" s="31" t="s">
        <v>87</v>
      </c>
      <c r="H41" s="31">
        <f>D8+D11+D13+D15+D18+D20+D22+D24+D26</f>
        <v>860.1</v>
      </c>
      <c r="I41" s="16"/>
      <c r="J41" s="1"/>
      <c r="K41" s="1"/>
      <c r="L41" s="1"/>
      <c r="M41" s="1"/>
      <c r="N41" s="1"/>
      <c r="O41" s="1"/>
      <c r="P41" s="1"/>
      <c r="Q41" s="1"/>
      <c r="R41" s="1"/>
      <c r="S41" s="1"/>
      <c r="T41" s="1"/>
      <c r="U41" s="1"/>
      <c r="V41" s="1"/>
    </row>
    <row r="42" spans="1:22" x14ac:dyDescent="0.25">
      <c r="G42" s="32" t="s">
        <v>254</v>
      </c>
      <c r="H42" s="32">
        <f>SUM(H37:H41)</f>
        <v>2610.3000000000002</v>
      </c>
    </row>
  </sheetData>
  <mergeCells count="9">
    <mergeCell ref="A35:G35"/>
    <mergeCell ref="A37:B37"/>
    <mergeCell ref="A1:H1"/>
    <mergeCell ref="A2:H2"/>
    <mergeCell ref="A3:H3"/>
    <mergeCell ref="A4:D4"/>
    <mergeCell ref="E4:H4"/>
    <mergeCell ref="A34:C34"/>
    <mergeCell ref="E34:G34"/>
  </mergeCells>
  <pageMargins left="0.511811024" right="0.511811024" top="0.78740157499999996" bottom="0.78740157499999996" header="0.31496062000000002" footer="0.31496062000000002"/>
  <pageSetup paperSize="9" scale="7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26"/>
  <sheetViews>
    <sheetView workbookViewId="0">
      <selection activeCell="A27" sqref="A27"/>
    </sheetView>
  </sheetViews>
  <sheetFormatPr defaultRowHeight="15.75" x14ac:dyDescent="0.25"/>
  <cols>
    <col min="1" max="1" width="14.7109375" style="11" customWidth="1"/>
    <col min="2" max="2" width="33.7109375" style="14" customWidth="1"/>
    <col min="3" max="3" width="20.7109375" style="1" customWidth="1"/>
    <col min="4" max="4" width="17.7109375" style="6" customWidth="1"/>
    <col min="5" max="5" width="14.7109375" style="11" customWidth="1"/>
    <col min="6" max="6" width="33.7109375" style="14" customWidth="1"/>
    <col min="7" max="7" width="20.7109375" style="1" customWidth="1"/>
    <col min="8" max="8" width="17.7109375" style="6" customWidth="1"/>
    <col min="9" max="9" width="45.140625" style="16" customWidth="1"/>
    <col min="10" max="25" width="9.140625" style="1"/>
  </cols>
  <sheetData>
    <row r="1" spans="1:8" ht="20.25" x14ac:dyDescent="0.25">
      <c r="A1" s="49" t="s">
        <v>23</v>
      </c>
      <c r="B1" s="50"/>
      <c r="C1" s="50"/>
      <c r="D1" s="50"/>
      <c r="E1" s="50"/>
      <c r="F1" s="50"/>
      <c r="G1" s="50"/>
      <c r="H1" s="51"/>
    </row>
    <row r="2" spans="1:8" x14ac:dyDescent="0.25">
      <c r="A2" s="48"/>
      <c r="B2" s="48"/>
      <c r="C2" s="48"/>
      <c r="D2" s="48"/>
      <c r="E2" s="48"/>
      <c r="F2" s="48"/>
      <c r="G2" s="48"/>
      <c r="H2" s="48"/>
    </row>
    <row r="3" spans="1:8" x14ac:dyDescent="0.25">
      <c r="A3" s="52" t="s">
        <v>11</v>
      </c>
      <c r="B3" s="52"/>
      <c r="C3" s="52"/>
      <c r="D3" s="52"/>
      <c r="E3" s="52"/>
      <c r="F3" s="52"/>
      <c r="G3" s="52"/>
      <c r="H3" s="52"/>
    </row>
    <row r="4" spans="1:8" x14ac:dyDescent="0.25">
      <c r="A4" s="37" t="s">
        <v>4</v>
      </c>
      <c r="B4" s="37"/>
      <c r="C4" s="37"/>
      <c r="D4" s="37"/>
      <c r="E4" s="37" t="s">
        <v>5</v>
      </c>
      <c r="F4" s="37"/>
      <c r="G4" s="37"/>
      <c r="H4" s="37"/>
    </row>
    <row r="5" spans="1:8" x14ac:dyDescent="0.25">
      <c r="A5" s="9" t="s">
        <v>0</v>
      </c>
      <c r="B5" s="12" t="s">
        <v>1</v>
      </c>
      <c r="C5" s="3" t="s">
        <v>2</v>
      </c>
      <c r="D5" s="4" t="s">
        <v>3</v>
      </c>
      <c r="E5" s="9" t="s">
        <v>0</v>
      </c>
      <c r="F5" s="12" t="s">
        <v>1</v>
      </c>
      <c r="G5" s="3" t="s">
        <v>7</v>
      </c>
      <c r="H5" s="4" t="s">
        <v>3</v>
      </c>
    </row>
    <row r="6" spans="1:8" ht="31.5" x14ac:dyDescent="0.25">
      <c r="A6" s="10">
        <v>43171</v>
      </c>
      <c r="B6" s="13" t="s">
        <v>116</v>
      </c>
      <c r="C6" s="2" t="s">
        <v>13</v>
      </c>
      <c r="D6" s="5">
        <v>500.99</v>
      </c>
      <c r="E6" s="10">
        <v>43171</v>
      </c>
      <c r="F6" s="13" t="s">
        <v>117</v>
      </c>
      <c r="G6" s="2" t="s">
        <v>27</v>
      </c>
      <c r="H6" s="5">
        <v>500.99</v>
      </c>
    </row>
    <row r="7" spans="1:8" ht="31.5" x14ac:dyDescent="0.25">
      <c r="A7" s="10">
        <v>43269</v>
      </c>
      <c r="B7" s="13" t="s">
        <v>243</v>
      </c>
      <c r="C7" s="2" t="s">
        <v>26</v>
      </c>
      <c r="D7" s="5">
        <v>14999.99</v>
      </c>
      <c r="E7" s="10">
        <v>43269</v>
      </c>
      <c r="F7" s="13" t="s">
        <v>244</v>
      </c>
      <c r="G7" s="2" t="s">
        <v>80</v>
      </c>
      <c r="H7" s="5">
        <v>14999.99</v>
      </c>
    </row>
    <row r="8" spans="1:8" x14ac:dyDescent="0.25">
      <c r="A8" s="10"/>
      <c r="B8" s="13"/>
      <c r="C8" s="2"/>
      <c r="D8" s="5"/>
      <c r="E8" s="10"/>
      <c r="F8" s="13"/>
      <c r="G8" s="2"/>
      <c r="H8" s="5"/>
    </row>
    <row r="9" spans="1:8" x14ac:dyDescent="0.25">
      <c r="A9" s="10"/>
      <c r="B9" s="13"/>
      <c r="C9" s="2"/>
      <c r="D9" s="5"/>
      <c r="E9" s="10"/>
      <c r="F9" s="13"/>
      <c r="G9" s="2"/>
      <c r="H9" s="5"/>
    </row>
    <row r="10" spans="1:8" x14ac:dyDescent="0.25">
      <c r="A10" s="10"/>
      <c r="B10" s="13"/>
      <c r="C10" s="2"/>
      <c r="D10" s="5"/>
      <c r="E10" s="10"/>
      <c r="F10" s="13"/>
      <c r="G10" s="2"/>
      <c r="H10" s="5"/>
    </row>
    <row r="11" spans="1:8" x14ac:dyDescent="0.25">
      <c r="A11" s="10"/>
      <c r="B11" s="13"/>
      <c r="C11" s="2"/>
      <c r="D11" s="5"/>
      <c r="E11" s="10"/>
      <c r="F11" s="13"/>
      <c r="G11" s="2"/>
      <c r="H11" s="5"/>
    </row>
    <row r="12" spans="1:8" x14ac:dyDescent="0.25">
      <c r="A12" s="10"/>
      <c r="B12" s="13"/>
      <c r="C12" s="2"/>
      <c r="D12" s="5"/>
      <c r="E12" s="10"/>
      <c r="F12" s="13"/>
      <c r="G12" s="2"/>
      <c r="H12" s="5"/>
    </row>
    <row r="13" spans="1:8" x14ac:dyDescent="0.25">
      <c r="A13" s="10"/>
      <c r="B13" s="13"/>
      <c r="C13" s="2"/>
      <c r="D13" s="5"/>
      <c r="E13" s="10"/>
      <c r="F13" s="13"/>
      <c r="G13" s="2"/>
      <c r="H13" s="5"/>
    </row>
    <row r="14" spans="1:8" x14ac:dyDescent="0.25">
      <c r="A14" s="10"/>
      <c r="B14" s="13"/>
      <c r="C14" s="2"/>
      <c r="D14" s="5"/>
      <c r="E14" s="10"/>
      <c r="F14" s="13"/>
      <c r="G14" s="2"/>
      <c r="H14" s="5"/>
    </row>
    <row r="15" spans="1:8" x14ac:dyDescent="0.25">
      <c r="A15" s="10"/>
      <c r="B15" s="13"/>
      <c r="C15" s="2"/>
      <c r="D15" s="5"/>
      <c r="E15" s="10"/>
      <c r="F15" s="13"/>
      <c r="G15" s="2"/>
      <c r="H15" s="5"/>
    </row>
    <row r="16" spans="1:8" x14ac:dyDescent="0.25">
      <c r="A16" s="10"/>
      <c r="B16" s="13"/>
      <c r="C16" s="2"/>
      <c r="D16" s="5"/>
      <c r="E16" s="10"/>
      <c r="F16" s="13"/>
      <c r="G16" s="2"/>
      <c r="H16" s="5"/>
    </row>
    <row r="17" spans="1:8" x14ac:dyDescent="0.25">
      <c r="A17" s="10"/>
      <c r="B17" s="13"/>
      <c r="C17" s="2"/>
      <c r="D17" s="5"/>
      <c r="E17" s="10"/>
      <c r="F17" s="13"/>
      <c r="G17" s="2"/>
      <c r="H17" s="5"/>
    </row>
    <row r="18" spans="1:8" x14ac:dyDescent="0.25">
      <c r="A18" s="10"/>
      <c r="B18" s="13"/>
      <c r="C18" s="2"/>
      <c r="D18" s="5"/>
      <c r="E18" s="10"/>
      <c r="F18" s="13"/>
      <c r="G18" s="2"/>
      <c r="H18" s="5"/>
    </row>
    <row r="19" spans="1:8" x14ac:dyDescent="0.25">
      <c r="A19" s="10"/>
      <c r="B19" s="13"/>
      <c r="C19" s="2"/>
      <c r="D19" s="5"/>
      <c r="E19" s="10"/>
      <c r="F19" s="13"/>
      <c r="G19" s="2"/>
      <c r="H19" s="5"/>
    </row>
    <row r="20" spans="1:8" x14ac:dyDescent="0.25">
      <c r="A20" s="10"/>
      <c r="B20" s="13"/>
      <c r="C20" s="2"/>
      <c r="D20" s="5"/>
      <c r="E20" s="10"/>
      <c r="F20" s="13"/>
      <c r="G20" s="2"/>
      <c r="H20" s="5"/>
    </row>
    <row r="21" spans="1:8" x14ac:dyDescent="0.25">
      <c r="A21" s="10"/>
      <c r="B21" s="13"/>
      <c r="C21" s="2"/>
      <c r="D21" s="5"/>
      <c r="E21" s="10"/>
      <c r="F21" s="13"/>
      <c r="G21" s="2"/>
      <c r="H21" s="5"/>
    </row>
    <row r="22" spans="1:8" x14ac:dyDescent="0.25">
      <c r="A22" s="38" t="s">
        <v>14</v>
      </c>
      <c r="B22" s="39"/>
      <c r="C22" s="40"/>
      <c r="D22" s="7">
        <f>SUM(D6:D21)</f>
        <v>15500.98</v>
      </c>
      <c r="E22" s="38" t="s">
        <v>15</v>
      </c>
      <c r="F22" s="39"/>
      <c r="G22" s="40"/>
      <c r="H22" s="7">
        <f>SUM(H6:H21)</f>
        <v>15500.98</v>
      </c>
    </row>
    <row r="23" spans="1:8" x14ac:dyDescent="0.25">
      <c r="A23" s="45" t="s">
        <v>16</v>
      </c>
      <c r="B23" s="46"/>
      <c r="C23" s="46"/>
      <c r="D23" s="46"/>
      <c r="E23" s="46"/>
      <c r="F23" s="46"/>
      <c r="G23" s="47"/>
      <c r="H23" s="8">
        <f>D22-H22</f>
        <v>0</v>
      </c>
    </row>
    <row r="24" spans="1:8" ht="16.5" thickBot="1" x14ac:dyDescent="0.3"/>
    <row r="25" spans="1:8" ht="17.25" thickTop="1" thickBot="1" x14ac:dyDescent="0.3">
      <c r="A25" s="35" t="s">
        <v>252</v>
      </c>
      <c r="B25" s="36"/>
    </row>
    <row r="26" spans="1:8" ht="16.5" thickTop="1" x14ac:dyDescent="0.25">
      <c r="G26" s="15"/>
    </row>
  </sheetData>
  <mergeCells count="9">
    <mergeCell ref="A25:B25"/>
    <mergeCell ref="A23:G23"/>
    <mergeCell ref="A1:H1"/>
    <mergeCell ref="A2:H2"/>
    <mergeCell ref="A3:H3"/>
    <mergeCell ref="A4:D4"/>
    <mergeCell ref="E4:H4"/>
    <mergeCell ref="A22:C22"/>
    <mergeCell ref="E22:G22"/>
  </mergeCells>
  <pageMargins left="0.511811024" right="0.511811024" top="0.78740157499999996" bottom="0.78740157499999996" header="0.31496062000000002" footer="0.31496062000000002"/>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Material de Consumo</vt:lpstr>
      <vt:lpstr>Imprensa</vt:lpstr>
      <vt:lpstr>Passagens</vt:lpstr>
      <vt:lpstr>Diárias</vt:lpstr>
      <vt:lpstr>STPJ (Funcionamento)</vt:lpstr>
      <vt:lpstr>STPJ (Fomento)</vt:lpstr>
      <vt:lpstr>Permanente</vt:lpstr>
      <vt:lpstr>Diárias!Area_de_impressao</vt:lpstr>
      <vt:lpstr>Imprensa!Area_de_impressao</vt:lpstr>
      <vt:lpstr>'Material de Consumo'!Area_de_impressao</vt:lpstr>
      <vt:lpstr>Passagens!Area_de_impressao</vt:lpstr>
      <vt:lpstr>Permanente!Area_de_impressao</vt:lpstr>
      <vt:lpstr>'STPJ (Fomento)'!Area_de_impressao</vt:lpstr>
      <vt:lpstr>'STPJ (Funcionamento)'!Area_de_impressao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Viviane Cristina Ulyssea</dc:creator>
  <cp:lastModifiedBy>b</cp:lastModifiedBy>
  <dcterms:created xsi:type="dcterms:W3CDTF">2017-01-27T18:30:55Z</dcterms:created>
  <dcterms:modified xsi:type="dcterms:W3CDTF">2018-06-20T19:15:31Z</dcterms:modified>
</cp:coreProperties>
</file>