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 activeTab="6"/>
  </bookViews>
  <sheets>
    <sheet name="Material de Consumo" sheetId="1" r:id="rId1"/>
    <sheet name="Imprensa" sheetId="7" r:id="rId2"/>
    <sheet name="Passagens" sheetId="5" r:id="rId3"/>
    <sheet name="Diárias" sheetId="4" r:id="rId4"/>
    <sheet name="STPJ (Funcionamento)" sheetId="6" r:id="rId5"/>
    <sheet name="STPJ (Fomento)" sheetId="9" r:id="rId6"/>
    <sheet name="Permanente" sheetId="8" r:id="rId7"/>
  </sheets>
  <definedNames>
    <definedName name="_xlnm._FilterDatabase" localSheetId="0" hidden="1">'Material de Consumo'!$E$5:$H$78</definedName>
    <definedName name="_xlnm._FilterDatabase" localSheetId="5" hidden="1">'STPJ (Fomento)'!$A$5:$I$27</definedName>
    <definedName name="_xlnm._FilterDatabase" localSheetId="4" hidden="1">'STPJ (Funcionamento)'!$A$5:$I$33</definedName>
    <definedName name="_xlnm.Print_Area" localSheetId="3">Diárias!$A$1:$H$42</definedName>
    <definedName name="_xlnm.Print_Area" localSheetId="1">Imprensa!$A$1:$H$20</definedName>
    <definedName name="_xlnm.Print_Area" localSheetId="0">'Material de Consumo'!$A$1:$H$80</definedName>
    <definedName name="_xlnm.Print_Area" localSheetId="2">Passagens!$A$1:$H$28</definedName>
    <definedName name="_xlnm.Print_Area" localSheetId="6">Permanente!$A$1:$H$28</definedName>
    <definedName name="_xlnm.Print_Area" localSheetId="5">'STPJ (Fomento)'!$A$1:$H$32</definedName>
    <definedName name="_xlnm.Print_Area" localSheetId="4">'STPJ (Funcionamento)'!$A$1:$H$43</definedName>
  </definedNames>
  <calcPr calcId="145621"/>
</workbook>
</file>

<file path=xl/calcChain.xml><?xml version="1.0" encoding="utf-8"?>
<calcChain xmlns="http://schemas.openxmlformats.org/spreadsheetml/2006/main">
  <c r="L83" i="1" l="1"/>
  <c r="L82" i="1"/>
  <c r="L79" i="1"/>
  <c r="L80" i="1" s="1"/>
  <c r="H79" i="1"/>
  <c r="K7" i="9"/>
  <c r="K10" i="9"/>
  <c r="K9" i="9" l="1"/>
  <c r="K8" i="9"/>
  <c r="K6" i="9"/>
  <c r="K11" i="9" s="1"/>
  <c r="H31" i="9"/>
  <c r="D31" i="9"/>
  <c r="H32" i="9" l="1"/>
  <c r="H67" i="1" l="1"/>
  <c r="H15" i="5" l="1"/>
  <c r="H41" i="4" l="1"/>
  <c r="H10" i="5" l="1"/>
  <c r="H29" i="1" l="1"/>
  <c r="H6" i="5" l="1"/>
  <c r="H21" i="1" l="1"/>
  <c r="H27" i="8" l="1"/>
  <c r="D27" i="8"/>
  <c r="H28" i="8" s="1"/>
  <c r="H42" i="6"/>
  <c r="D42" i="6"/>
  <c r="H19" i="7"/>
  <c r="D19" i="7"/>
  <c r="H27" i="5"/>
  <c r="D27" i="5"/>
  <c r="D79" i="1"/>
  <c r="D41" i="4"/>
  <c r="H28" i="5" l="1"/>
  <c r="H42" i="4"/>
  <c r="H43" i="6"/>
  <c r="H20" i="7"/>
</calcChain>
</file>

<file path=xl/sharedStrings.xml><?xml version="1.0" encoding="utf-8"?>
<sst xmlns="http://schemas.openxmlformats.org/spreadsheetml/2006/main" count="667" uniqueCount="260">
  <si>
    <t>DATA</t>
  </si>
  <si>
    <t>DISCRIMINAÇÃO</t>
  </si>
  <si>
    <t>TIPO DE RECURSO</t>
  </si>
  <si>
    <t>VALOR</t>
  </si>
  <si>
    <t>RECEITAS</t>
  </si>
  <si>
    <t>DESPESAS</t>
  </si>
  <si>
    <t>MATERIAL DE CONSUMO</t>
  </si>
  <si>
    <t>DEPARTAMENTO</t>
  </si>
  <si>
    <t>DIÁRIAS</t>
  </si>
  <si>
    <t>PASSAGENS</t>
  </si>
  <si>
    <t>SERVIÇOS DE TERCEIROS - PESSOA JURÍDICA</t>
  </si>
  <si>
    <t>IMPRENSA</t>
  </si>
  <si>
    <t>MATERIAL PERMANENTE</t>
  </si>
  <si>
    <t>PRESTAÇÃO DE CONTAS 2017</t>
  </si>
  <si>
    <t xml:space="preserve"> </t>
  </si>
  <si>
    <t>Duodécimo</t>
  </si>
  <si>
    <t>Almoxarifado (Botijões de gás)</t>
  </si>
  <si>
    <t>Total Receitas</t>
  </si>
  <si>
    <t>Total Despesas</t>
  </si>
  <si>
    <t>SALDO</t>
  </si>
  <si>
    <t>Cartões de apresentação</t>
  </si>
  <si>
    <t>CCB</t>
  </si>
  <si>
    <t>Arrecadação das resoluções FEESC</t>
  </si>
  <si>
    <t>Taxa BOT</t>
  </si>
  <si>
    <t>Taxa CCB</t>
  </si>
  <si>
    <t>Arrecadação das resoluções FAPEU</t>
  </si>
  <si>
    <t>Taxa ECZ</t>
  </si>
  <si>
    <t>Taxa MIP</t>
  </si>
  <si>
    <t>Taxa BQA</t>
  </si>
  <si>
    <t>Meio de cultura ágar ágar</t>
  </si>
  <si>
    <t>ECZ</t>
  </si>
  <si>
    <t>MIP</t>
  </si>
  <si>
    <t>LAMEB</t>
  </si>
  <si>
    <t>CFS</t>
  </si>
  <si>
    <t>Almoxarifado (material de expediente, café, açúcar e fósforo)</t>
  </si>
  <si>
    <t>Almoxarifado (material de expediente e pilhas)</t>
  </si>
  <si>
    <t>Almoxarifado (material de expediente e açúcar)</t>
  </si>
  <si>
    <t>SIPG</t>
  </si>
  <si>
    <t>Meio de cultura ágar sabouraud</t>
  </si>
  <si>
    <t>Meio de cultura caldo vermelho</t>
  </si>
  <si>
    <t>BQA</t>
  </si>
  <si>
    <t>Ácido cloranílico</t>
  </si>
  <si>
    <t>Agarose</t>
  </si>
  <si>
    <t>Álcool comum 96°</t>
  </si>
  <si>
    <t>Papel kraft</t>
  </si>
  <si>
    <t>Lancetas</t>
  </si>
  <si>
    <t>Almoxarifado (material de expediente)</t>
  </si>
  <si>
    <t>DIR</t>
  </si>
  <si>
    <t>Apresentador multimídia</t>
  </si>
  <si>
    <t>Serviço de chaveiro ref. 01/2017</t>
  </si>
  <si>
    <t>Disco rígido 500GB</t>
  </si>
  <si>
    <t>Acetona</t>
  </si>
  <si>
    <t>BOT</t>
  </si>
  <si>
    <t>Éter dietílico</t>
  </si>
  <si>
    <t>Álcool etílico absoluto</t>
  </si>
  <si>
    <t>Troca de forro das salas CCB513, Informática e Secretaria EAD</t>
  </si>
  <si>
    <t>Impressão de cópias tamanho A0 em P&amp;B (plantas)</t>
  </si>
  <si>
    <t>NEMAR</t>
  </si>
  <si>
    <t>Duodécimo de custeio ref. 01/2017</t>
  </si>
  <si>
    <t>Duodécimo de custeio ref. 02/2017</t>
  </si>
  <si>
    <t>Duodécimo de custeio ref. 03/2017</t>
  </si>
  <si>
    <t>Transferência para CCA em virtude de erro no desconto de diárias de motorista em 2016 (viagem de estudos - Selvino Neckel - 04 a 06/11/2016)</t>
  </si>
  <si>
    <t>Clorofórmio</t>
  </si>
  <si>
    <t xml:space="preserve">Troca de piso na sala dos professores Juliano/Patrícia e troca de piso e instalação de azulejo na bancada do Laboratório de Morfometria </t>
  </si>
  <si>
    <t>MOR</t>
  </si>
  <si>
    <t>Pen Drive</t>
  </si>
  <si>
    <t>Almoxarifado (pilha, caixa arquivo, café, açúcar e copos)</t>
  </si>
  <si>
    <t>Nitrogênio Líquido</t>
  </si>
  <si>
    <t>Extra-Matriz</t>
  </si>
  <si>
    <t>Liberação de recursos para empenho de nitrogênio líquido (SD 11199/2017)</t>
  </si>
  <si>
    <t>Almoxarifado (botijão de gás)</t>
  </si>
  <si>
    <t>Cédulas para eleição de representante do Conselho Universitário</t>
  </si>
  <si>
    <t>Troca do reservatório de água</t>
  </si>
  <si>
    <t>Almoxarifado (copos, café, açúcar, fósforo, papel A4, capa de processo e colchetes)</t>
  </si>
  <si>
    <t>Serviço de chaveiro ref. 02/2017</t>
  </si>
  <si>
    <t>Instalação de piso cerâmico antiderrapante nos corredores</t>
  </si>
  <si>
    <t>Instalação de ar condicionado (230533CB e 241005CB)</t>
  </si>
  <si>
    <t>Desinstalação e reinstalação de ar condicionado (127451CB)</t>
  </si>
  <si>
    <t>Desinstalação e instalação de ar condicionado (230385CB)</t>
  </si>
  <si>
    <t>BEG</t>
  </si>
  <si>
    <t>Esquadria de alumínio na porta de emergência da Sala 112B</t>
  </si>
  <si>
    <t>Substituição de esquadrias de alumínio da Secretaria do MIP</t>
  </si>
  <si>
    <t>Esquadria de alumínio na Sala 306C</t>
  </si>
  <si>
    <t>Esquadria de alumínio na Sala CCB508</t>
  </si>
  <si>
    <t>Almoxarifado (papel A4)</t>
  </si>
  <si>
    <t>Almoxarifado (gás de cozinha)</t>
  </si>
  <si>
    <t>Almoxarifado (capa de processo, fita adesiva, papel almaço, canetas, pilhas e gás de cozinha)</t>
  </si>
  <si>
    <t>Almoxarifado (papel almaço, caneta para quadro branco, caneta esferográfica, pilha palito e envelopes)</t>
  </si>
  <si>
    <t>Duodécimo de custeio ref. 04/2017</t>
  </si>
  <si>
    <t>Liberação de recursos para contrato de manutenção dos geradores (18/2017)</t>
  </si>
  <si>
    <t>Almoxarifado (papel A4, fita adesiva, colchetes, canetas, grampo para grampeador, classificador e pasta AZ)</t>
  </si>
  <si>
    <t>SECOGBLG</t>
  </si>
  <si>
    <t>Almoxarifado (papel A4, saco para lixo hospitalar, papel almaço, envelopes, capa de processo, fita adesiva, copos e fósforo)</t>
  </si>
  <si>
    <t>Almoxarifado (papel A4, classificador ofício e copos)</t>
  </si>
  <si>
    <t>Almoxarifado (fita adesiva, papel kraft, marcador para quadro branco e açúcar)</t>
  </si>
  <si>
    <t>FMC</t>
  </si>
  <si>
    <t>Instalação de divisórias para isolar a área exposta ao xilol</t>
  </si>
  <si>
    <t>Instalação de projetor multimídia</t>
  </si>
  <si>
    <t>Manutenção preventiva e corretiva dos geradores do CCB</t>
  </si>
  <si>
    <t>Xilol</t>
  </si>
  <si>
    <t>Passagens para Katia Zuffellato-Ribas (membro da comissão de avaliação para progressão à classe E)</t>
  </si>
  <si>
    <t>Diárias para Luciana Honorato (atualização no IV Congresso Brasileiro de Bioética e Bem-Estar Animal)</t>
  </si>
  <si>
    <t>Diárias para Katia Zuffellato-Ribas (membro da comissão de avaliação para progressão à classe E)</t>
  </si>
  <si>
    <t>Passagens para Alexandra Latini (apresentação de trabalho no X Mitomeeting 2017)</t>
  </si>
  <si>
    <t>Transferência da rubrica de serviços de terceiros - pessoa jurídica (MIP)</t>
  </si>
  <si>
    <t>Taxas FEESC</t>
  </si>
  <si>
    <t>Transferência para rubrica de material de consumo (SD 16099/2017)</t>
  </si>
  <si>
    <t>Impressão de 100 cartazes para divulgação do Projeto Imagine</t>
  </si>
  <si>
    <t>PPGNEURO</t>
  </si>
  <si>
    <t>Almoxarifado (capas de processo)</t>
  </si>
  <si>
    <t>Almoxarifado (papel A4 e copos 50mL)</t>
  </si>
  <si>
    <t>Almoxarifado (caneta esferográfica, envelopes, clips, fita adesiva, marcador para quadro branco, copos, pilhas e papel A4)</t>
  </si>
  <si>
    <t>Diárias para Alexandra Latini (apresentação de trabalho no X Mitomeeting 2017)</t>
  </si>
  <si>
    <t>Diárias para Aristea Azevedo (membro da comissão de avaliação para progressão à classe E)</t>
  </si>
  <si>
    <t>Diárias para João Jarenkow (membro da comissão de avaliação para progressão à classe E)</t>
  </si>
  <si>
    <t>Passagens para João Jarenkow (membro da comissão de avaliação para progressão à classe E)</t>
  </si>
  <si>
    <t>Passagens para Aristea Azevedo (membro da comissão de avaliação para progressão à classe E)</t>
  </si>
  <si>
    <t>Diárias para Alex Rafacho (apresentação de trabalho no XXI Congresso da Sociedade Brasileira de Diabetes)</t>
  </si>
  <si>
    <t>Diárias para Luiz Pinho (apresentação de trabalho no IV Simpósio de Insetos Aquáticos Neotropicais)</t>
  </si>
  <si>
    <t>Luvas nitrílicas</t>
  </si>
  <si>
    <t>Gaze tipo queijo</t>
  </si>
  <si>
    <t>Filme embalagem</t>
  </si>
  <si>
    <t>Alça bacteriológica, cabo Kolle e swab para coleta de material biológico</t>
  </si>
  <si>
    <t>Pipetador dispensador e tubo de ensaio com tampa</t>
  </si>
  <si>
    <t>Alfa-naftol e álcool comum 96</t>
  </si>
  <si>
    <t>Meio de cultura caldo vermelho fenol</t>
  </si>
  <si>
    <t>Almoxarifado (caixas de arquivo)</t>
  </si>
  <si>
    <t>Diárias para Heiliane Fontana (apresentação de trabalho no XVII Congresso Brasileiro de Biomecânica)</t>
  </si>
  <si>
    <t>Passagens para Alex Rafacho (apresentação de trabalho no XXI Congresso da Sociedade Brasileira de Diabetes)</t>
  </si>
  <si>
    <t>Devolução</t>
  </si>
  <si>
    <t>Almoxarifado (copos, café, açúcar, fósforo, papel A4, lixeira, clips, caneta esferográfica e fita adesiva)</t>
  </si>
  <si>
    <t>Eventual fornecimento de peças e componentes para manutenção de geradores (contrato 18/2017)</t>
  </si>
  <si>
    <t>Fio de sutura odontológico</t>
  </si>
  <si>
    <t>Lâmina de bisturi n° 15</t>
  </si>
  <si>
    <t>Guarda-pó tamanho M</t>
  </si>
  <si>
    <t>Guarda-pó tamanho GG</t>
  </si>
  <si>
    <t>Filtro para formol</t>
  </si>
  <si>
    <t>Luva nitrílica tamanho M</t>
  </si>
  <si>
    <t>Luva nitrílica tamanho G</t>
  </si>
  <si>
    <t>Caixa plástica com tampa</t>
  </si>
  <si>
    <t>Papel contact</t>
  </si>
  <si>
    <t>Projeto de extensão 201611715</t>
  </si>
  <si>
    <t>Swab para coleta de material biológico</t>
  </si>
  <si>
    <t>Tubo de ensaio com tampa - 18mm</t>
  </si>
  <si>
    <t>Tubo de ensaio com tampa - 16mm</t>
  </si>
  <si>
    <t>Taxa FAPEU</t>
  </si>
  <si>
    <t>Almoxarifado (envelopes)</t>
  </si>
  <si>
    <t>Alicate de crimpar</t>
  </si>
  <si>
    <t>Organizador de fios</t>
  </si>
  <si>
    <t>Pilha para bios</t>
  </si>
  <si>
    <t>Mouse óptico - USB</t>
  </si>
  <si>
    <t>Teclado USB</t>
  </si>
  <si>
    <t>Duodécimo de custeio ref. 05/2017</t>
  </si>
  <si>
    <t>Confecção de 300 cartazes para XV Fórum Nacional de Coordenadores de Projetos da Terceira Idade de Instituições de Ensino Superior e XIV Encontro Nacional dos Estudantes da Terceira Idade de Instituições de Ensino Superior (Apoio do CCB para o evento)</t>
  </si>
  <si>
    <t>Almoxarifado (marcador para quadro branco, fita adesiva, papel A4, fósforo, café e açúcar)</t>
  </si>
  <si>
    <t>Almoxarifado (copos, café, açúcar, fósforo, papel A4 e lixeiras)</t>
  </si>
  <si>
    <t>Almoxarifado (papel A4, envelopes, caneta, capa de processo, caixa arquivo, pasta plástica, clips e fita adesiva)</t>
  </si>
  <si>
    <t>Transferência para rubrica de material de consumo (SD 14131/2017)</t>
  </si>
  <si>
    <t>Transferência da rubrica de serviços de terceiros - pessoa jurídica (BQA)</t>
  </si>
  <si>
    <t>Pipeta automática 2 a 20 microlitros</t>
  </si>
  <si>
    <t>Pipeta automática 10 a 100 microlitros</t>
  </si>
  <si>
    <t>Pipeta automática 100 a 1000 microlitros</t>
  </si>
  <si>
    <t>Almoxarifado (Saco de lixo hospitalar, envelope, capa de processo, fita adesiva, copos, fósforo, marcador de quadro branco, clips, pilha caneta e papel A4)</t>
  </si>
  <si>
    <t>Passagens para Leandro Bertoglio (apresentação de trabalho na XL Reunião da SBNeC 2017)</t>
  </si>
  <si>
    <t>Diárias para Leandro Bertoglio (apresentação de trabalho na XL Reunião da SBNeC 2017)</t>
  </si>
  <si>
    <t>Transferido pela International Society for Neurochemistry</t>
  </si>
  <si>
    <t>Valor recebido referente projeto: "Involvement of NLRP3 inflammasome-driven pathways in the behavioral and neurochemical modifications induced by chronic stress" (Manuella Pinto Kaster - Departamento de Bioquímica)</t>
  </si>
  <si>
    <t>Almoxarifado (Papel A4, pilhas, marcador para quadro branco, apagador para quadro branco, fita adesiva e fósforo)</t>
  </si>
  <si>
    <t>Almoxarifado (capa de processo, fita adesiva, clips, envelopes e canetas)</t>
  </si>
  <si>
    <t>Duodécimo de custeio ref. 06/2017</t>
  </si>
  <si>
    <t>Instalação de ar condicionado (240002 CB)</t>
  </si>
  <si>
    <t>Instalação de ar condicionado (230353 CB)</t>
  </si>
  <si>
    <t>Desinstalação e instalação de ar condicionado (230445 CB)</t>
  </si>
  <si>
    <t>Almoxarifado (copos, pilhas, clips, café, açúcar, marcador para quadro branco)</t>
  </si>
  <si>
    <t>Almoxarifado (papel A4, envelopes, papel almaço e clips)</t>
  </si>
  <si>
    <t>Caldo BHI</t>
  </si>
  <si>
    <t>Impressão de 32 livretos para XIV Curso de Inverno de Farmacologia</t>
  </si>
  <si>
    <t>Almoxarifado (botijão de gás, café, açúcar, copos e capa de processo)</t>
  </si>
  <si>
    <t>Diárias para Márcio Ferreira Dutra (apresentação de trabalho no XXVI Congresso da Sociedade Brasileira de Microscopia e Microanálise)</t>
  </si>
  <si>
    <t>Diárias para Luciane Ouriques (apresentação de trabalho no 26º Congresso Brasileiro de Microscopia)</t>
  </si>
  <si>
    <t>Diárias para Juçara Loli de Oliveira (apresentação de trabalho no 26º Congresso Brasileiro de Microscopia)</t>
  </si>
  <si>
    <t>Diárias para Alexandre Verzani Nogueira (participação na Reunião do Cun em Joinville)</t>
  </si>
  <si>
    <t>Serviço de chaveiro ref. 05/2017</t>
  </si>
  <si>
    <t>Devolução realizada pelo CCS que recebeu e utilizou indevidamente materiais empenhados pelo CCB</t>
  </si>
  <si>
    <t>Passagens para Tânia Gunther (apresentação de trabalho na 46ª Reunião Anual da Sociedade Brasileira de Bioquímica e Biologia Molecular)</t>
  </si>
  <si>
    <t>Diárias para Tânia Gunther (apresentação de trabalho na 46ª Reunião Anual da Sociedade Brasileira de Bioquímica e Biologia Molecular)</t>
  </si>
  <si>
    <t>Reembolso</t>
  </si>
  <si>
    <t>Passagens canceladas em 11/2016 (Marcos Pereira e Maria Alice Santos atuariam como membros de banca de concurso do MIP)</t>
  </si>
  <si>
    <t>Almoxarifado (copos, papel A4, envelopes, fita adesiva, capa de processo, clips, grampo para grampeador, estopa e esponja)</t>
  </si>
  <si>
    <t>PPGMCF</t>
  </si>
  <si>
    <t>Crachás, pastas e blocos rascunho para Curso de Inverno de Fisiologia</t>
  </si>
  <si>
    <t>Almoxarifado (envelopes, capas para processo, canetas, colchetes, fita adesiva, grampo para grampeador e papel almaço)</t>
  </si>
  <si>
    <t>Anulação de empenho (nitrogênio)</t>
  </si>
  <si>
    <t>Valor recebido referente projeto: "Agmatina como um potenciador dos efeitos antidepressivos produzidos pela cetamina" (Andiara Espíndola de Freitas - Departamento de Bioquímica)</t>
  </si>
  <si>
    <t>Almoxarifado (copos, café, açúcar, fósforo, papel A4, lixeira plástica e papel almaço)</t>
  </si>
  <si>
    <t>Passagens para Guilherme Speretta (apresentação de trabalho no 38th World Congress of the International Union of Physiological Sciences)</t>
  </si>
  <si>
    <t>Diárias para Guilherme Speretta (apresentação de trabalho no 38th World Congress of the International Union of Physiological Sciences)</t>
  </si>
  <si>
    <t>Diárias para Adair Santos (participação na Reunião do Cun em Joinville)</t>
  </si>
  <si>
    <t>Frasco para reagente de vidro 100mL</t>
  </si>
  <si>
    <t>Tubo de ensaio com tampa - diâmetro 18mm (caixa com 50)</t>
  </si>
  <si>
    <t>Tubo de ensaio com tampa - diâmetro 16mm (caixa com 50)</t>
  </si>
  <si>
    <t>Alça de drigalski de vidro</t>
  </si>
  <si>
    <t>Almoxarifado (Botijão de Gás)</t>
  </si>
  <si>
    <t>Almoxarifado (açúcar e café)</t>
  </si>
  <si>
    <t>Diárias para Selvino Neckel de Oliveira (apresentação de trabalho no VIII Congresso Brasileiro de Herpetologia)</t>
  </si>
  <si>
    <t>Diárias para Norma Machado da Silva (apresentação de trabalho no X Simpósio de Ecologia, Genética e Evolução de Drosophila)</t>
  </si>
  <si>
    <t>Passagens para Norma Machado da Silva (apresentação de trabalho no X Simpósio de Ecologia, Genética e Evolução de Drosophila)</t>
  </si>
  <si>
    <t>Diária do Motorista Nilton Santos para Viagem de Estudo em Alfredo Wagner (24/06)</t>
  </si>
  <si>
    <t>Diária do Motorista José Steffens para Viagem de Estudo em    Pomerode (10/06)</t>
  </si>
  <si>
    <t>Diária do Motorista Hoeliton Santos para Viagem de Estudo em Itapema (03/06)</t>
  </si>
  <si>
    <t>Diária do Motorista Rogério Martins para Viagem de Estudo em Pomerode (03/06) - Jardim Zoológico</t>
  </si>
  <si>
    <t>Diárias ao motorista Nilton Santos ref. viagem de estudos da disciplina Zoologia de Vertebrados I (Bom Retiro/SC - 05/05 a 07/05/2017)</t>
  </si>
  <si>
    <t>Serviço de chaveiro ref. 06/2017</t>
  </si>
  <si>
    <t>Duodécimo de custeio ref. 07/2017</t>
  </si>
  <si>
    <t>Pastas para Curso de Férias da RNEC 2017</t>
  </si>
  <si>
    <t>Diárias para Manuella Kaster (apresentação de trabalho na XL Reunião Anual da SBNeC)</t>
  </si>
  <si>
    <t>Almoxarifado (copos, café, açúcar, fósforo, papel A4, envelopes, canetas, vassoura e pá de lixo)</t>
  </si>
  <si>
    <t>Diárias para Maurício Petrucio (apresentação de trabalho no XVI Congresso Brasileiro de Limnologia)</t>
  </si>
  <si>
    <t>EAD</t>
  </si>
  <si>
    <t>Confecção de banners para exposição do Herbário Flor</t>
  </si>
  <si>
    <t>Passagens para Fernanda Christian (apresentação de trabalho no Congresso da Sociedade Brasileira de Neurociências e Comportamento)</t>
  </si>
  <si>
    <t>Diárias para Fernanda Christian (apresentação de trabalho no Congresso da Sociedade Brasileira de Neurociências e Comportamento)</t>
  </si>
  <si>
    <t>Taxa de renovação da ART da médica veterinária do CCB junto ao CRMV-SC</t>
  </si>
  <si>
    <t>Corte de papel para pesagem nos laboratórios</t>
  </si>
  <si>
    <t>Crachás para III Encontro de Inverno de Biologia de Fungos, Algas e Plantas</t>
  </si>
  <si>
    <t>PPGFAP</t>
  </si>
  <si>
    <t>Transporte do liofilizador para manutenção em São Carlos (SP)</t>
  </si>
  <si>
    <t>Almoxarifado (envelopes, capas para processo, canetas, colchetes, fita adesiva, grampo para grampeador, papel toalha e álcool etílico)</t>
  </si>
  <si>
    <t>Almoxarifado (fita crepe, envelopes, pilhas, fita adesiva e papel toalha)</t>
  </si>
  <si>
    <t>Alça de drigalski de vidro, bastão de vidro e erlenmeyer</t>
  </si>
  <si>
    <t>Violeta genciana</t>
  </si>
  <si>
    <t>Meio de cultura Caldo BHI</t>
  </si>
  <si>
    <t>Máscara panorâmica</t>
  </si>
  <si>
    <t>Serviço de chaveiro ref. 07/2017</t>
  </si>
  <si>
    <t>Almoxarifado (Pastas suspensas)</t>
  </si>
  <si>
    <t>Almoxarifado (copos, papel A4, envelopes, fita adesiva, caneta esferográfica, grampo, estopa, esponja, desinfetante, detergente, fósforos e pilhas)</t>
  </si>
  <si>
    <t>Almoxarifado (capas de processo, copos, açúcar e café)</t>
  </si>
  <si>
    <t>Almoxarifado (papel toalha, álcool etílico, saco de lixo 100 litros, saco para limpeza, esponja para lavar louça, sabão comum, copos, açúcar, café, papel A4 e pilhas)</t>
  </si>
  <si>
    <t>Diárias do Motorista Nelson Clasen para Viagem de Maurício Graipel a Urubici (Participação na 18º Reunião do Conselho Consultivo do PNSJ)</t>
  </si>
  <si>
    <t>Duodécimo de custeio ref. 08/2017</t>
  </si>
  <si>
    <t>Passagens para Carlos Zanetti (participação no Fórum Nacional do Sistema CFBio/CRBios e Coordenadores de Cursos de Ciências Biológicas 2017)</t>
  </si>
  <si>
    <t>CCCB</t>
  </si>
  <si>
    <t>Diárias para Carlos Zanetti (participação no Fórum Nacional do Sistema CFBio/CRBios e Coordenadores de Cursos de Ciências Biológicas 2017)</t>
  </si>
  <si>
    <t>Total:</t>
  </si>
  <si>
    <t>Depto</t>
  </si>
  <si>
    <t>Valor</t>
  </si>
  <si>
    <t>Última atualização no dia 04/08/2017.</t>
  </si>
  <si>
    <t>Ainda não saiu da rubrica, mas já foi autorizado.</t>
  </si>
  <si>
    <t>Almoxarifado (envelopes, fita adesiva, papel almaço, álcool, saco para limpeza, esponja e papel A4)</t>
  </si>
  <si>
    <t>DESPESAS (ALMOXARIFADO)</t>
  </si>
  <si>
    <t>DESPESAS (EMPENHO)</t>
  </si>
  <si>
    <t>Total Despesas (Almoxarifado)</t>
  </si>
  <si>
    <t>Total Despesas (Empenho)</t>
  </si>
  <si>
    <t>Estorno da liberação de recursos para contrato de manutenção de geradores</t>
  </si>
  <si>
    <t>Anulação do empenho para eventual fornecimento de peças e componentes para manutenção de geradores (contrato 18/2017)</t>
  </si>
  <si>
    <t>Complemento do valor recebido referente projeto: "Involvement of NLRP3 inflammasome-driven pathways in the behavioral and neurochemical modifications induced by chronic stress" (Manuella Pinto Kaster - Departamento de Bioquímica)</t>
  </si>
  <si>
    <t>Complemento do valor recebido referente projeto: "Agmatina como um potenciador dos efeitos antidepressivos produzidos pela cetamina" (Andiara Espíndola de Freitas - Departamento de Bioquímica)</t>
  </si>
  <si>
    <t>Projetos PPGBQA</t>
  </si>
  <si>
    <t>Anulação do saldo do empenho para manutenção preventiva e corretiva dos geradores do CCB</t>
  </si>
  <si>
    <t>Estorno da liberação de recursos para contrato de manutenção dos geradores (18/2017)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</si>
</sst>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44" fontId="2" fillId="4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4" fontId="2" fillId="5" borderId="1" xfId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4" fontId="2" fillId="6" borderId="1" xfId="1" applyFont="1" applyFill="1" applyBorder="1" applyAlignment="1">
      <alignment horizontal="center" vertical="center"/>
    </xf>
    <xf numFmtId="44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83"/>
  <sheetViews>
    <sheetView topLeftCell="A63" workbookViewId="0">
      <selection activeCell="A84" sqref="A84"/>
    </sheetView>
  </sheetViews>
  <sheetFormatPr defaultRowHeight="15.75" x14ac:dyDescent="0.25"/>
  <cols>
    <col min="1" max="1" width="14.7109375" style="11" customWidth="1"/>
    <col min="2" max="2" width="35.5703125" style="14" customWidth="1"/>
    <col min="3" max="3" width="20.7109375" style="1" customWidth="1"/>
    <col min="4" max="4" width="17.7109375" style="6" customWidth="1"/>
    <col min="5" max="5" width="14.7109375" style="11" customWidth="1"/>
    <col min="6" max="6" width="35.85546875" style="14" customWidth="1"/>
    <col min="7" max="7" width="20.7109375" style="1" customWidth="1"/>
    <col min="8" max="8" width="17.7109375" style="6" customWidth="1"/>
    <col min="9" max="9" width="13.5703125" style="16" customWidth="1"/>
    <col min="10" max="10" width="36.7109375" style="1" customWidth="1"/>
    <col min="11" max="11" width="21" style="1" customWidth="1"/>
    <col min="12" max="12" width="15.140625" style="1" bestFit="1" customWidth="1"/>
    <col min="13" max="25" width="9.140625" style="1"/>
  </cols>
  <sheetData>
    <row r="1" spans="1:12" ht="20.25" x14ac:dyDescent="0.25">
      <c r="A1" s="35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A2" s="40"/>
      <c r="B2" s="40"/>
      <c r="C2" s="40"/>
      <c r="D2" s="40"/>
      <c r="E2" s="40"/>
      <c r="F2" s="40"/>
      <c r="G2" s="40"/>
      <c r="H2" s="40"/>
    </row>
    <row r="3" spans="1:12" x14ac:dyDescent="0.25">
      <c r="A3" s="33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5">
      <c r="A4" s="29" t="s">
        <v>4</v>
      </c>
      <c r="B4" s="29"/>
      <c r="C4" s="29"/>
      <c r="D4" s="29"/>
      <c r="E4" s="29" t="s">
        <v>250</v>
      </c>
      <c r="F4" s="29"/>
      <c r="G4" s="29"/>
      <c r="H4" s="29"/>
      <c r="I4" s="29" t="s">
        <v>249</v>
      </c>
      <c r="J4" s="29"/>
      <c r="K4" s="29"/>
      <c r="L4" s="29"/>
    </row>
    <row r="5" spans="1:12" x14ac:dyDescent="0.25">
      <c r="A5" s="9" t="s">
        <v>0</v>
      </c>
      <c r="B5" s="12" t="s">
        <v>1</v>
      </c>
      <c r="C5" s="3" t="s">
        <v>2</v>
      </c>
      <c r="D5" s="4" t="s">
        <v>3</v>
      </c>
      <c r="E5" s="9" t="s">
        <v>0</v>
      </c>
      <c r="F5" s="12" t="s">
        <v>1</v>
      </c>
      <c r="G5" s="3" t="s">
        <v>7</v>
      </c>
      <c r="H5" s="4" t="s">
        <v>3</v>
      </c>
      <c r="I5" s="9" t="s">
        <v>0</v>
      </c>
      <c r="J5" s="12" t="s">
        <v>1</v>
      </c>
      <c r="K5" s="3" t="s">
        <v>7</v>
      </c>
      <c r="L5" s="4" t="s">
        <v>3</v>
      </c>
    </row>
    <row r="6" spans="1:12" x14ac:dyDescent="0.25">
      <c r="A6" s="10">
        <v>42747</v>
      </c>
      <c r="B6" s="13" t="s">
        <v>58</v>
      </c>
      <c r="C6" s="2" t="s">
        <v>15</v>
      </c>
      <c r="D6" s="5">
        <v>8254.1299999999992</v>
      </c>
      <c r="E6" s="10">
        <v>42766</v>
      </c>
      <c r="F6" s="13" t="s">
        <v>29</v>
      </c>
      <c r="G6" s="2" t="s">
        <v>31</v>
      </c>
      <c r="H6" s="5">
        <v>398.99</v>
      </c>
      <c r="I6" s="10">
        <v>42741</v>
      </c>
      <c r="J6" s="13" t="s">
        <v>16</v>
      </c>
      <c r="K6" s="2" t="s">
        <v>30</v>
      </c>
      <c r="L6" s="5">
        <v>90.08</v>
      </c>
    </row>
    <row r="7" spans="1:12" ht="31.5" x14ac:dyDescent="0.25">
      <c r="A7" s="10">
        <v>42766</v>
      </c>
      <c r="B7" s="13" t="s">
        <v>59</v>
      </c>
      <c r="C7" s="2" t="s">
        <v>15</v>
      </c>
      <c r="D7" s="5">
        <v>8254.1200000000008</v>
      </c>
      <c r="E7" s="10">
        <v>42766</v>
      </c>
      <c r="F7" s="13" t="s">
        <v>38</v>
      </c>
      <c r="G7" s="2" t="s">
        <v>31</v>
      </c>
      <c r="H7" s="5">
        <v>190</v>
      </c>
      <c r="I7" s="10">
        <v>42766</v>
      </c>
      <c r="J7" s="13" t="s">
        <v>35</v>
      </c>
      <c r="K7" s="2" t="s">
        <v>32</v>
      </c>
      <c r="L7" s="5">
        <v>95.24</v>
      </c>
    </row>
    <row r="8" spans="1:12" ht="31.5" x14ac:dyDescent="0.25">
      <c r="A8" s="10">
        <v>42796</v>
      </c>
      <c r="B8" s="13" t="s">
        <v>60</v>
      </c>
      <c r="C8" s="2" t="s">
        <v>15</v>
      </c>
      <c r="D8" s="5">
        <v>8254.1299999999992</v>
      </c>
      <c r="E8" s="10">
        <v>42766</v>
      </c>
      <c r="F8" s="13" t="s">
        <v>39</v>
      </c>
      <c r="G8" s="2" t="s">
        <v>31</v>
      </c>
      <c r="H8" s="5">
        <v>350</v>
      </c>
      <c r="I8" s="10">
        <v>42766</v>
      </c>
      <c r="J8" s="13" t="s">
        <v>34</v>
      </c>
      <c r="K8" s="2" t="s">
        <v>33</v>
      </c>
      <c r="L8" s="5">
        <v>199.23</v>
      </c>
    </row>
    <row r="9" spans="1:12" ht="31.5" x14ac:dyDescent="0.25">
      <c r="A9" s="10">
        <v>42803</v>
      </c>
      <c r="B9" s="13" t="s">
        <v>69</v>
      </c>
      <c r="C9" s="2" t="s">
        <v>68</v>
      </c>
      <c r="D9" s="5">
        <v>17280</v>
      </c>
      <c r="E9" s="10">
        <v>42776</v>
      </c>
      <c r="F9" s="13" t="s">
        <v>43</v>
      </c>
      <c r="G9" s="2" t="s">
        <v>31</v>
      </c>
      <c r="H9" s="5">
        <v>88.9</v>
      </c>
      <c r="I9" s="10">
        <v>42766</v>
      </c>
      <c r="J9" s="13" t="s">
        <v>36</v>
      </c>
      <c r="K9" s="2" t="s">
        <v>37</v>
      </c>
      <c r="L9" s="5">
        <v>78.260000000000005</v>
      </c>
    </row>
    <row r="10" spans="1:12" ht="47.25" x14ac:dyDescent="0.25">
      <c r="A10" s="10">
        <v>42823</v>
      </c>
      <c r="B10" s="13" t="s">
        <v>89</v>
      </c>
      <c r="C10" s="2" t="s">
        <v>68</v>
      </c>
      <c r="D10" s="5">
        <v>15000</v>
      </c>
      <c r="E10" s="10">
        <v>42776</v>
      </c>
      <c r="F10" s="13" t="s">
        <v>38</v>
      </c>
      <c r="G10" s="2" t="s">
        <v>31</v>
      </c>
      <c r="H10" s="5">
        <v>190</v>
      </c>
      <c r="I10" s="10">
        <v>42783</v>
      </c>
      <c r="J10" s="13" t="s">
        <v>46</v>
      </c>
      <c r="K10" s="2" t="s">
        <v>47</v>
      </c>
      <c r="L10" s="5">
        <v>141.29</v>
      </c>
    </row>
    <row r="11" spans="1:12" x14ac:dyDescent="0.25">
      <c r="A11" s="10">
        <v>42828</v>
      </c>
      <c r="B11" s="13" t="s">
        <v>88</v>
      </c>
      <c r="C11" s="2" t="s">
        <v>15</v>
      </c>
      <c r="D11" s="5">
        <v>8254.1200000000008</v>
      </c>
      <c r="E11" s="10">
        <v>42776</v>
      </c>
      <c r="F11" s="13" t="s">
        <v>44</v>
      </c>
      <c r="G11" s="2" t="s">
        <v>31</v>
      </c>
      <c r="H11" s="5">
        <v>101.46</v>
      </c>
      <c r="I11" s="10">
        <v>42783</v>
      </c>
      <c r="J11" s="13" t="s">
        <v>46</v>
      </c>
      <c r="K11" s="2" t="s">
        <v>31</v>
      </c>
      <c r="L11" s="5">
        <v>6.84</v>
      </c>
    </row>
    <row r="12" spans="1:12" ht="31.5" x14ac:dyDescent="0.25">
      <c r="A12" s="10">
        <v>42838</v>
      </c>
      <c r="B12" s="13" t="s">
        <v>104</v>
      </c>
      <c r="C12" s="2" t="s">
        <v>105</v>
      </c>
      <c r="D12" s="5">
        <v>3590.57</v>
      </c>
      <c r="E12" s="10">
        <v>42776</v>
      </c>
      <c r="F12" s="13" t="s">
        <v>45</v>
      </c>
      <c r="G12" s="2" t="s">
        <v>31</v>
      </c>
      <c r="H12" s="5">
        <v>448.8</v>
      </c>
      <c r="I12" s="10">
        <v>42801</v>
      </c>
      <c r="J12" s="13" t="s">
        <v>66</v>
      </c>
      <c r="K12" s="2" t="s">
        <v>21</v>
      </c>
      <c r="L12" s="5">
        <v>64.010000000000005</v>
      </c>
    </row>
    <row r="13" spans="1:12" x14ac:dyDescent="0.25">
      <c r="A13" s="10">
        <v>42858</v>
      </c>
      <c r="B13" s="13" t="s">
        <v>152</v>
      </c>
      <c r="C13" s="2" t="s">
        <v>15</v>
      </c>
      <c r="D13" s="5">
        <v>8254.1299999999992</v>
      </c>
      <c r="E13" s="10">
        <v>42780</v>
      </c>
      <c r="F13" s="13" t="s">
        <v>41</v>
      </c>
      <c r="G13" s="2" t="s">
        <v>40</v>
      </c>
      <c r="H13" s="5">
        <v>4200</v>
      </c>
      <c r="I13" s="10">
        <v>42804</v>
      </c>
      <c r="J13" s="13" t="s">
        <v>126</v>
      </c>
      <c r="K13" s="2" t="s">
        <v>31</v>
      </c>
      <c r="L13" s="5">
        <v>10.5</v>
      </c>
    </row>
    <row r="14" spans="1:12" ht="31.5" x14ac:dyDescent="0.25">
      <c r="A14" s="10">
        <v>42870</v>
      </c>
      <c r="B14" s="13" t="s">
        <v>158</v>
      </c>
      <c r="C14" s="2" t="s">
        <v>105</v>
      </c>
      <c r="D14" s="5">
        <v>3147.42</v>
      </c>
      <c r="E14" s="10">
        <v>42780</v>
      </c>
      <c r="F14" s="13" t="s">
        <v>42</v>
      </c>
      <c r="G14" s="2" t="s">
        <v>40</v>
      </c>
      <c r="H14" s="5">
        <v>258.5</v>
      </c>
      <c r="I14" s="10">
        <v>42804</v>
      </c>
      <c r="J14" s="13" t="s">
        <v>70</v>
      </c>
      <c r="K14" s="2" t="s">
        <v>47</v>
      </c>
      <c r="L14" s="5">
        <v>45</v>
      </c>
    </row>
    <row r="15" spans="1:12" ht="94.5" x14ac:dyDescent="0.25">
      <c r="A15" s="10">
        <v>42880</v>
      </c>
      <c r="B15" s="13" t="s">
        <v>166</v>
      </c>
      <c r="C15" s="13" t="s">
        <v>165</v>
      </c>
      <c r="D15" s="5">
        <v>15158.5</v>
      </c>
      <c r="E15" s="10">
        <v>42782</v>
      </c>
      <c r="F15" s="13" t="s">
        <v>48</v>
      </c>
      <c r="G15" s="2" t="s">
        <v>30</v>
      </c>
      <c r="H15" s="5">
        <v>1992</v>
      </c>
      <c r="I15" s="10">
        <v>42808</v>
      </c>
      <c r="J15" s="13" t="s">
        <v>73</v>
      </c>
      <c r="K15" s="2" t="s">
        <v>33</v>
      </c>
      <c r="L15" s="5">
        <v>158.58000000000001</v>
      </c>
    </row>
    <row r="16" spans="1:12" ht="78.75" x14ac:dyDescent="0.25">
      <c r="A16" s="10">
        <v>42880</v>
      </c>
      <c r="B16" s="13" t="s">
        <v>193</v>
      </c>
      <c r="C16" s="13" t="s">
        <v>165</v>
      </c>
      <c r="D16" s="5">
        <v>15158.5</v>
      </c>
      <c r="E16" s="10">
        <v>42782</v>
      </c>
      <c r="F16" s="13" t="s">
        <v>43</v>
      </c>
      <c r="G16" s="2" t="s">
        <v>30</v>
      </c>
      <c r="H16" s="5">
        <v>1778</v>
      </c>
      <c r="I16" s="10">
        <v>42816</v>
      </c>
      <c r="J16" s="13" t="s">
        <v>84</v>
      </c>
      <c r="K16" s="2" t="s">
        <v>64</v>
      </c>
      <c r="L16" s="5">
        <v>67.430000000000007</v>
      </c>
    </row>
    <row r="17" spans="1:12" x14ac:dyDescent="0.25">
      <c r="A17" s="10">
        <v>42887</v>
      </c>
      <c r="B17" s="2" t="s">
        <v>169</v>
      </c>
      <c r="C17" s="2" t="s">
        <v>15</v>
      </c>
      <c r="D17" s="5">
        <v>8254.1200000000008</v>
      </c>
      <c r="E17" s="10">
        <v>42787</v>
      </c>
      <c r="F17" s="13" t="s">
        <v>50</v>
      </c>
      <c r="G17" s="2" t="s">
        <v>33</v>
      </c>
      <c r="H17" s="5">
        <v>388.2</v>
      </c>
      <c r="I17" s="10">
        <v>42816</v>
      </c>
      <c r="J17" s="13" t="s">
        <v>84</v>
      </c>
      <c r="K17" s="2" t="s">
        <v>79</v>
      </c>
      <c r="L17" s="5">
        <v>94.4</v>
      </c>
    </row>
    <row r="18" spans="1:12" ht="47.25" x14ac:dyDescent="0.25">
      <c r="A18" s="10">
        <v>42893</v>
      </c>
      <c r="B18" s="13" t="s">
        <v>183</v>
      </c>
      <c r="C18" s="2" t="s">
        <v>129</v>
      </c>
      <c r="D18" s="5">
        <v>397.2</v>
      </c>
      <c r="E18" s="10">
        <v>42789</v>
      </c>
      <c r="F18" s="13" t="s">
        <v>51</v>
      </c>
      <c r="G18" s="2" t="s">
        <v>52</v>
      </c>
      <c r="H18" s="5">
        <v>99.99</v>
      </c>
      <c r="I18" s="10">
        <v>42821</v>
      </c>
      <c r="J18" s="13" t="s">
        <v>85</v>
      </c>
      <c r="K18" s="2" t="s">
        <v>33</v>
      </c>
      <c r="L18" s="5">
        <v>45</v>
      </c>
    </row>
    <row r="19" spans="1:12" x14ac:dyDescent="0.25">
      <c r="A19" s="10">
        <v>42918</v>
      </c>
      <c r="B19" s="2" t="s">
        <v>213</v>
      </c>
      <c r="C19" s="2" t="s">
        <v>15</v>
      </c>
      <c r="D19" s="5">
        <v>8254.1299999999992</v>
      </c>
      <c r="E19" s="10">
        <v>42789</v>
      </c>
      <c r="F19" s="13" t="s">
        <v>53</v>
      </c>
      <c r="G19" s="2" t="s">
        <v>52</v>
      </c>
      <c r="H19" s="5">
        <v>227.94</v>
      </c>
      <c r="I19" s="10">
        <v>42821</v>
      </c>
      <c r="J19" s="13" t="s">
        <v>85</v>
      </c>
      <c r="K19" s="2" t="s">
        <v>64</v>
      </c>
      <c r="L19" s="5">
        <v>45</v>
      </c>
    </row>
    <row r="20" spans="1:12" ht="110.25" x14ac:dyDescent="0.25">
      <c r="A20" s="10">
        <v>42947</v>
      </c>
      <c r="B20" s="13" t="s">
        <v>255</v>
      </c>
      <c r="C20" s="13" t="s">
        <v>165</v>
      </c>
      <c r="D20" s="5">
        <v>10</v>
      </c>
      <c r="E20" s="10">
        <v>42789</v>
      </c>
      <c r="F20" s="13" t="s">
        <v>54</v>
      </c>
      <c r="G20" s="2" t="s">
        <v>40</v>
      </c>
      <c r="H20" s="5">
        <v>151.5</v>
      </c>
      <c r="I20" s="10">
        <v>42823</v>
      </c>
      <c r="J20" s="13" t="s">
        <v>86</v>
      </c>
      <c r="K20" s="2" t="s">
        <v>52</v>
      </c>
      <c r="L20" s="5">
        <v>133.82</v>
      </c>
    </row>
    <row r="21" spans="1:12" ht="94.5" x14ac:dyDescent="0.25">
      <c r="A21" s="10">
        <v>42947</v>
      </c>
      <c r="B21" s="13" t="s">
        <v>256</v>
      </c>
      <c r="C21" s="13" t="s">
        <v>165</v>
      </c>
      <c r="D21" s="5">
        <v>10</v>
      </c>
      <c r="E21" s="10">
        <v>42801</v>
      </c>
      <c r="F21" s="13" t="s">
        <v>43</v>
      </c>
      <c r="G21" s="2" t="s">
        <v>57</v>
      </c>
      <c r="H21" s="5">
        <f>8.89*120</f>
        <v>1066.8000000000002</v>
      </c>
      <c r="I21" s="10">
        <v>42824</v>
      </c>
      <c r="J21" s="13" t="s">
        <v>87</v>
      </c>
      <c r="K21" s="2" t="s">
        <v>30</v>
      </c>
      <c r="L21" s="5">
        <v>184.03</v>
      </c>
    </row>
    <row r="22" spans="1:12" x14ac:dyDescent="0.25">
      <c r="A22" s="10">
        <v>42948</v>
      </c>
      <c r="B22" s="2" t="s">
        <v>239</v>
      </c>
      <c r="C22" s="2" t="s">
        <v>15</v>
      </c>
      <c r="D22" s="5">
        <v>8254.1200000000008</v>
      </c>
      <c r="E22" s="10">
        <v>42801</v>
      </c>
      <c r="F22" s="13" t="s">
        <v>62</v>
      </c>
      <c r="G22" s="2" t="s">
        <v>52</v>
      </c>
      <c r="H22" s="5">
        <v>190</v>
      </c>
      <c r="I22" s="10">
        <v>42824</v>
      </c>
      <c r="J22" s="13" t="s">
        <v>146</v>
      </c>
      <c r="K22" s="2" t="s">
        <v>47</v>
      </c>
      <c r="L22" s="5">
        <v>10.029999999999999</v>
      </c>
    </row>
    <row r="23" spans="1:12" ht="47.25" x14ac:dyDescent="0.25">
      <c r="A23" s="10">
        <v>42951</v>
      </c>
      <c r="B23" s="13" t="s">
        <v>253</v>
      </c>
      <c r="C23" s="2" t="s">
        <v>68</v>
      </c>
      <c r="D23" s="5">
        <v>-15000</v>
      </c>
      <c r="E23" s="10">
        <v>42801</v>
      </c>
      <c r="F23" s="13" t="s">
        <v>65</v>
      </c>
      <c r="G23" s="2" t="s">
        <v>64</v>
      </c>
      <c r="H23" s="5">
        <v>50.78</v>
      </c>
      <c r="I23" s="10">
        <v>42829</v>
      </c>
      <c r="J23" s="13" t="s">
        <v>90</v>
      </c>
      <c r="K23" s="2" t="s">
        <v>91</v>
      </c>
      <c r="L23" s="5">
        <v>188.99</v>
      </c>
    </row>
    <row r="24" spans="1:12" ht="63" x14ac:dyDescent="0.25">
      <c r="A24" s="10"/>
      <c r="B24" s="13"/>
      <c r="C24" s="2"/>
      <c r="D24" s="5"/>
      <c r="E24" s="10">
        <v>42802</v>
      </c>
      <c r="F24" s="13" t="s">
        <v>67</v>
      </c>
      <c r="G24" s="2" t="s">
        <v>21</v>
      </c>
      <c r="H24" s="5">
        <v>17280</v>
      </c>
      <c r="I24" s="10">
        <v>42830</v>
      </c>
      <c r="J24" s="13" t="s">
        <v>92</v>
      </c>
      <c r="K24" s="2" t="s">
        <v>40</v>
      </c>
      <c r="L24" s="5">
        <v>270.45</v>
      </c>
    </row>
    <row r="25" spans="1:12" ht="31.5" x14ac:dyDescent="0.25">
      <c r="A25" s="10"/>
      <c r="B25" s="13"/>
      <c r="C25" s="2"/>
      <c r="D25" s="5"/>
      <c r="E25" s="10">
        <v>42832</v>
      </c>
      <c r="F25" s="13" t="s">
        <v>99</v>
      </c>
      <c r="G25" s="2" t="s">
        <v>32</v>
      </c>
      <c r="H25" s="5">
        <v>129.44999999999999</v>
      </c>
      <c r="I25" s="10">
        <v>42830</v>
      </c>
      <c r="J25" s="13" t="s">
        <v>93</v>
      </c>
      <c r="K25" s="2" t="s">
        <v>47</v>
      </c>
      <c r="L25" s="5">
        <v>87.12</v>
      </c>
    </row>
    <row r="26" spans="1:12" ht="31.5" x14ac:dyDescent="0.25">
      <c r="A26" s="10"/>
      <c r="B26" s="13"/>
      <c r="C26" s="2"/>
      <c r="D26" s="5"/>
      <c r="E26" s="10">
        <v>42843</v>
      </c>
      <c r="F26" s="13" t="s">
        <v>119</v>
      </c>
      <c r="G26" s="2" t="s">
        <v>31</v>
      </c>
      <c r="H26" s="5">
        <v>181.2</v>
      </c>
      <c r="I26" s="10">
        <v>42831</v>
      </c>
      <c r="J26" s="13" t="s">
        <v>94</v>
      </c>
      <c r="K26" s="2" t="s">
        <v>95</v>
      </c>
      <c r="L26" s="5">
        <v>47.42</v>
      </c>
    </row>
    <row r="27" spans="1:12" ht="17.25" customHeight="1" x14ac:dyDescent="0.25">
      <c r="A27" s="10"/>
      <c r="B27" s="13"/>
      <c r="C27" s="2"/>
      <c r="D27" s="5"/>
      <c r="E27" s="10">
        <v>42843</v>
      </c>
      <c r="F27" s="13" t="s">
        <v>120</v>
      </c>
      <c r="G27" s="2" t="s">
        <v>31</v>
      </c>
      <c r="H27" s="5">
        <v>483.92</v>
      </c>
      <c r="I27" s="10">
        <v>42842</v>
      </c>
      <c r="J27" s="13" t="s">
        <v>109</v>
      </c>
      <c r="K27" s="2" t="s">
        <v>108</v>
      </c>
      <c r="L27" s="5">
        <v>7.25</v>
      </c>
    </row>
    <row r="28" spans="1:12" x14ac:dyDescent="0.25">
      <c r="A28" s="10"/>
      <c r="B28" s="13"/>
      <c r="C28" s="2"/>
      <c r="D28" s="5"/>
      <c r="E28" s="10">
        <v>42843</v>
      </c>
      <c r="F28" s="13" t="s">
        <v>121</v>
      </c>
      <c r="G28" s="2" t="s">
        <v>31</v>
      </c>
      <c r="H28" s="5">
        <v>137.69</v>
      </c>
      <c r="I28" s="10">
        <v>42842</v>
      </c>
      <c r="J28" s="13" t="s">
        <v>110</v>
      </c>
      <c r="K28" s="2" t="s">
        <v>64</v>
      </c>
      <c r="L28" s="5">
        <v>71.34</v>
      </c>
    </row>
    <row r="29" spans="1:12" ht="63" x14ac:dyDescent="0.25">
      <c r="A29" s="10"/>
      <c r="B29" s="13"/>
      <c r="C29" s="2"/>
      <c r="D29" s="5"/>
      <c r="E29" s="10">
        <v>42843</v>
      </c>
      <c r="F29" s="13" t="s">
        <v>122</v>
      </c>
      <c r="G29" s="2" t="s">
        <v>31</v>
      </c>
      <c r="H29" s="5">
        <f>1298.2</f>
        <v>1298.2</v>
      </c>
      <c r="I29" s="10">
        <v>42843</v>
      </c>
      <c r="J29" s="13" t="s">
        <v>111</v>
      </c>
      <c r="K29" s="2" t="s">
        <v>32</v>
      </c>
      <c r="L29" s="5">
        <v>100.85</v>
      </c>
    </row>
    <row r="30" spans="1:12" ht="47.25" x14ac:dyDescent="0.25">
      <c r="A30" s="10"/>
      <c r="B30" s="13"/>
      <c r="C30" s="2"/>
      <c r="D30" s="5"/>
      <c r="E30" s="10">
        <v>42843</v>
      </c>
      <c r="F30" s="13" t="s">
        <v>123</v>
      </c>
      <c r="G30" s="2" t="s">
        <v>31</v>
      </c>
      <c r="H30" s="5">
        <v>926.9</v>
      </c>
      <c r="I30" s="10">
        <v>42849</v>
      </c>
      <c r="J30" s="13" t="s">
        <v>130</v>
      </c>
      <c r="K30" s="2" t="s">
        <v>33</v>
      </c>
      <c r="L30" s="5">
        <v>147.01</v>
      </c>
    </row>
    <row r="31" spans="1:12" ht="47.25" x14ac:dyDescent="0.25">
      <c r="A31" s="10"/>
      <c r="B31" s="13"/>
      <c r="C31" s="2"/>
      <c r="D31" s="5"/>
      <c r="E31" s="10">
        <v>42843</v>
      </c>
      <c r="F31" s="13" t="s">
        <v>124</v>
      </c>
      <c r="G31" s="2" t="s">
        <v>31</v>
      </c>
      <c r="H31" s="5">
        <v>212.66</v>
      </c>
      <c r="I31" s="10">
        <v>42860</v>
      </c>
      <c r="J31" s="13" t="s">
        <v>154</v>
      </c>
      <c r="K31" s="2" t="s">
        <v>47</v>
      </c>
      <c r="L31" s="5">
        <v>126.46</v>
      </c>
    </row>
    <row r="32" spans="1:12" x14ac:dyDescent="0.25">
      <c r="A32" s="10"/>
      <c r="B32" s="13"/>
      <c r="C32" s="2"/>
      <c r="D32" s="5"/>
      <c r="E32" s="10">
        <v>42843</v>
      </c>
      <c r="F32" s="13" t="s">
        <v>125</v>
      </c>
      <c r="G32" s="2" t="s">
        <v>31</v>
      </c>
      <c r="H32" s="5">
        <v>350</v>
      </c>
      <c r="I32" s="10">
        <v>42860</v>
      </c>
      <c r="J32" s="13" t="s">
        <v>84</v>
      </c>
      <c r="K32" s="2" t="s">
        <v>64</v>
      </c>
      <c r="L32" s="5">
        <v>202.3</v>
      </c>
    </row>
    <row r="33" spans="1:12" ht="47.25" x14ac:dyDescent="0.25">
      <c r="A33" s="10"/>
      <c r="B33" s="13"/>
      <c r="C33" s="2"/>
      <c r="D33" s="5"/>
      <c r="E33" s="10">
        <v>42849</v>
      </c>
      <c r="F33" s="13" t="s">
        <v>131</v>
      </c>
      <c r="G33" s="2" t="s">
        <v>21</v>
      </c>
      <c r="H33" s="5">
        <v>15000</v>
      </c>
      <c r="I33" s="10">
        <v>42863</v>
      </c>
      <c r="J33" s="13" t="s">
        <v>155</v>
      </c>
      <c r="K33" s="2" t="s">
        <v>33</v>
      </c>
      <c r="L33" s="5">
        <v>139.83000000000001</v>
      </c>
    </row>
    <row r="34" spans="1:12" ht="63" x14ac:dyDescent="0.25">
      <c r="A34" s="10"/>
      <c r="B34" s="13"/>
      <c r="C34" s="2"/>
      <c r="D34" s="5"/>
      <c r="E34" s="10">
        <v>42850</v>
      </c>
      <c r="F34" s="13" t="s">
        <v>132</v>
      </c>
      <c r="G34" s="2" t="s">
        <v>64</v>
      </c>
      <c r="H34" s="5">
        <v>103.5334</v>
      </c>
      <c r="I34" s="10">
        <v>42863</v>
      </c>
      <c r="J34" s="13" t="s">
        <v>156</v>
      </c>
      <c r="K34" s="2" t="s">
        <v>79</v>
      </c>
      <c r="L34" s="5">
        <v>128.35</v>
      </c>
    </row>
    <row r="35" spans="1:12" ht="78.75" x14ac:dyDescent="0.25">
      <c r="A35" s="10"/>
      <c r="B35" s="13"/>
      <c r="C35" s="2"/>
      <c r="D35" s="5"/>
      <c r="E35" s="10">
        <v>42850</v>
      </c>
      <c r="F35" s="13" t="s">
        <v>133</v>
      </c>
      <c r="G35" s="2" t="s">
        <v>64</v>
      </c>
      <c r="H35" s="5">
        <v>510</v>
      </c>
      <c r="I35" s="10">
        <v>42878</v>
      </c>
      <c r="J35" s="13" t="s">
        <v>162</v>
      </c>
      <c r="K35" s="2" t="s">
        <v>40</v>
      </c>
      <c r="L35" s="5">
        <v>144.04</v>
      </c>
    </row>
    <row r="36" spans="1:12" ht="63" x14ac:dyDescent="0.25">
      <c r="A36" s="10"/>
      <c r="B36" s="13"/>
      <c r="C36" s="2"/>
      <c r="D36" s="5"/>
      <c r="E36" s="10">
        <v>42850</v>
      </c>
      <c r="F36" s="13" t="s">
        <v>135</v>
      </c>
      <c r="G36" s="2" t="s">
        <v>64</v>
      </c>
      <c r="H36" s="5">
        <v>177.4</v>
      </c>
      <c r="I36" s="10">
        <v>42881</v>
      </c>
      <c r="J36" s="13" t="s">
        <v>167</v>
      </c>
      <c r="K36" s="2" t="s">
        <v>31</v>
      </c>
      <c r="L36" s="5">
        <v>367.39</v>
      </c>
    </row>
    <row r="37" spans="1:12" ht="31.5" x14ac:dyDescent="0.25">
      <c r="A37" s="10"/>
      <c r="B37" s="13"/>
      <c r="C37" s="2"/>
      <c r="D37" s="5"/>
      <c r="E37" s="10">
        <v>42850</v>
      </c>
      <c r="F37" s="13" t="s">
        <v>134</v>
      </c>
      <c r="G37" s="2" t="s">
        <v>64</v>
      </c>
      <c r="H37" s="5">
        <v>94.88</v>
      </c>
      <c r="I37" s="10">
        <v>42886</v>
      </c>
      <c r="J37" s="13" t="s">
        <v>168</v>
      </c>
      <c r="K37" s="2" t="s">
        <v>37</v>
      </c>
      <c r="L37" s="5">
        <v>34.67</v>
      </c>
    </row>
    <row r="38" spans="1:12" ht="31.5" x14ac:dyDescent="0.25">
      <c r="A38" s="10"/>
      <c r="B38" s="13"/>
      <c r="C38" s="2"/>
      <c r="D38" s="5"/>
      <c r="E38" s="10">
        <v>42850</v>
      </c>
      <c r="F38" s="13" t="s">
        <v>136</v>
      </c>
      <c r="G38" s="2" t="s">
        <v>64</v>
      </c>
      <c r="H38" s="5">
        <v>599.9</v>
      </c>
      <c r="I38" s="10">
        <v>42893</v>
      </c>
      <c r="J38" s="13" t="s">
        <v>173</v>
      </c>
      <c r="K38" s="2" t="s">
        <v>95</v>
      </c>
      <c r="L38" s="5">
        <v>73.760000000000005</v>
      </c>
    </row>
    <row r="39" spans="1:12" ht="31.5" x14ac:dyDescent="0.25">
      <c r="A39" s="10"/>
      <c r="B39" s="13"/>
      <c r="C39" s="2"/>
      <c r="D39" s="5"/>
      <c r="E39" s="10">
        <v>42850</v>
      </c>
      <c r="F39" s="13" t="s">
        <v>137</v>
      </c>
      <c r="G39" s="2" t="s">
        <v>64</v>
      </c>
      <c r="H39" s="5">
        <v>561.72</v>
      </c>
      <c r="I39" s="10">
        <v>42893</v>
      </c>
      <c r="J39" s="13" t="s">
        <v>174</v>
      </c>
      <c r="K39" s="2" t="s">
        <v>79</v>
      </c>
      <c r="L39" s="5">
        <v>140.6</v>
      </c>
    </row>
    <row r="40" spans="1:12" ht="47.25" x14ac:dyDescent="0.25">
      <c r="A40" s="10"/>
      <c r="B40" s="13"/>
      <c r="C40" s="2"/>
      <c r="D40" s="5"/>
      <c r="E40" s="10">
        <v>42850</v>
      </c>
      <c r="F40" s="13" t="s">
        <v>138</v>
      </c>
      <c r="G40" s="2" t="s">
        <v>64</v>
      </c>
      <c r="H40" s="5">
        <v>559.54999999999995</v>
      </c>
      <c r="I40" s="10">
        <v>42893</v>
      </c>
      <c r="J40" s="13" t="s">
        <v>194</v>
      </c>
      <c r="K40" s="2" t="s">
        <v>33</v>
      </c>
      <c r="L40" s="5">
        <v>138.38</v>
      </c>
    </row>
    <row r="41" spans="1:12" ht="31.5" x14ac:dyDescent="0.25">
      <c r="A41" s="10"/>
      <c r="B41" s="13"/>
      <c r="C41" s="2"/>
      <c r="D41" s="5"/>
      <c r="E41" s="10">
        <v>42850</v>
      </c>
      <c r="F41" s="13" t="s">
        <v>139</v>
      </c>
      <c r="G41" s="2" t="s">
        <v>64</v>
      </c>
      <c r="H41" s="5">
        <v>81.180000000000007</v>
      </c>
      <c r="I41" s="10">
        <v>42898</v>
      </c>
      <c r="J41" s="13" t="s">
        <v>177</v>
      </c>
      <c r="K41" s="2" t="s">
        <v>47</v>
      </c>
      <c r="L41" s="5">
        <v>95.92</v>
      </c>
    </row>
    <row r="42" spans="1:12" ht="63" x14ac:dyDescent="0.25">
      <c r="A42" s="10"/>
      <c r="B42" s="13"/>
      <c r="C42" s="2"/>
      <c r="D42" s="5"/>
      <c r="E42" s="10">
        <v>42850</v>
      </c>
      <c r="F42" s="13" t="s">
        <v>140</v>
      </c>
      <c r="G42" s="2" t="s">
        <v>64</v>
      </c>
      <c r="H42" s="5">
        <v>94</v>
      </c>
      <c r="I42" s="10">
        <v>42902</v>
      </c>
      <c r="J42" s="13" t="s">
        <v>188</v>
      </c>
      <c r="K42" s="2" t="s">
        <v>64</v>
      </c>
      <c r="L42" s="5">
        <v>151.09</v>
      </c>
    </row>
    <row r="43" spans="1:12" x14ac:dyDescent="0.25">
      <c r="A43" s="10"/>
      <c r="B43" s="13"/>
      <c r="C43" s="2"/>
      <c r="D43" s="5"/>
      <c r="E43" s="10">
        <v>42851</v>
      </c>
      <c r="F43" s="13" t="s">
        <v>120</v>
      </c>
      <c r="G43" s="2" t="s">
        <v>31</v>
      </c>
      <c r="H43" s="5">
        <v>362.94</v>
      </c>
      <c r="I43" s="10">
        <v>42905</v>
      </c>
      <c r="J43" s="13" t="s">
        <v>70</v>
      </c>
      <c r="K43" s="2" t="s">
        <v>40</v>
      </c>
      <c r="L43" s="5">
        <v>45</v>
      </c>
    </row>
    <row r="44" spans="1:12" ht="63" x14ac:dyDescent="0.25">
      <c r="A44" s="10"/>
      <c r="B44" s="13"/>
      <c r="C44" s="2"/>
      <c r="D44" s="5"/>
      <c r="E44" s="10">
        <v>42851</v>
      </c>
      <c r="F44" s="13" t="s">
        <v>142</v>
      </c>
      <c r="G44" s="2" t="s">
        <v>31</v>
      </c>
      <c r="H44" s="5">
        <v>599.79999999999995</v>
      </c>
      <c r="I44" s="10">
        <v>42905</v>
      </c>
      <c r="J44" s="13" t="s">
        <v>191</v>
      </c>
      <c r="K44" s="2" t="s">
        <v>52</v>
      </c>
      <c r="L44" s="5">
        <v>58.34</v>
      </c>
    </row>
    <row r="45" spans="1:12" x14ac:dyDescent="0.25">
      <c r="A45" s="10"/>
      <c r="B45" s="13"/>
      <c r="C45" s="2"/>
      <c r="D45" s="5"/>
      <c r="E45" s="10">
        <v>42851</v>
      </c>
      <c r="F45" s="13" t="s">
        <v>143</v>
      </c>
      <c r="G45" s="2" t="s">
        <v>31</v>
      </c>
      <c r="H45" s="5">
        <v>137.9</v>
      </c>
      <c r="I45" s="10">
        <v>42912</v>
      </c>
      <c r="J45" s="13" t="s">
        <v>202</v>
      </c>
      <c r="K45" s="2" t="s">
        <v>64</v>
      </c>
      <c r="L45" s="5">
        <v>45</v>
      </c>
    </row>
    <row r="46" spans="1:12" x14ac:dyDescent="0.25">
      <c r="A46" s="10"/>
      <c r="B46" s="13"/>
      <c r="C46" s="2"/>
      <c r="D46" s="5"/>
      <c r="E46" s="10">
        <v>42851</v>
      </c>
      <c r="F46" s="13" t="s">
        <v>144</v>
      </c>
      <c r="G46" s="2" t="s">
        <v>31</v>
      </c>
      <c r="H46" s="5">
        <v>75.900000000000006</v>
      </c>
      <c r="I46" s="10">
        <v>42915</v>
      </c>
      <c r="J46" s="13" t="s">
        <v>203</v>
      </c>
      <c r="K46" s="2" t="s">
        <v>47</v>
      </c>
      <c r="L46" s="5">
        <v>39.72</v>
      </c>
    </row>
    <row r="47" spans="1:12" ht="47.25" x14ac:dyDescent="0.25">
      <c r="A47" s="10"/>
      <c r="B47" s="13"/>
      <c r="C47" s="2"/>
      <c r="D47" s="5"/>
      <c r="E47" s="10">
        <v>42857</v>
      </c>
      <c r="F47" s="13" t="s">
        <v>147</v>
      </c>
      <c r="G47" s="2" t="s">
        <v>21</v>
      </c>
      <c r="H47" s="5">
        <v>71.959999999999994</v>
      </c>
      <c r="I47" s="10">
        <v>42922</v>
      </c>
      <c r="J47" s="13" t="s">
        <v>216</v>
      </c>
      <c r="K47" s="2" t="s">
        <v>33</v>
      </c>
      <c r="L47" s="5">
        <v>128.35</v>
      </c>
    </row>
    <row r="48" spans="1:12" ht="47.25" x14ac:dyDescent="0.25">
      <c r="A48" s="10"/>
      <c r="B48" s="13"/>
      <c r="C48" s="2"/>
      <c r="D48" s="5"/>
      <c r="E48" s="10">
        <v>42857</v>
      </c>
      <c r="F48" s="13" t="s">
        <v>50</v>
      </c>
      <c r="G48" s="2" t="s">
        <v>21</v>
      </c>
      <c r="H48" s="5">
        <v>970.5</v>
      </c>
      <c r="I48" s="10">
        <v>42922</v>
      </c>
      <c r="J48" s="13" t="s">
        <v>248</v>
      </c>
      <c r="K48" s="2" t="s">
        <v>79</v>
      </c>
      <c r="L48" s="5">
        <v>183.83</v>
      </c>
    </row>
    <row r="49" spans="1:12" x14ac:dyDescent="0.25">
      <c r="A49" s="10"/>
      <c r="B49" s="13"/>
      <c r="C49" s="2"/>
      <c r="D49" s="5"/>
      <c r="E49" s="10">
        <v>42857</v>
      </c>
      <c r="F49" s="13" t="s">
        <v>148</v>
      </c>
      <c r="G49" s="2" t="s">
        <v>21</v>
      </c>
      <c r="H49" s="5">
        <v>112.5</v>
      </c>
      <c r="I49" s="10">
        <v>42927</v>
      </c>
      <c r="J49" s="13" t="s">
        <v>109</v>
      </c>
      <c r="K49" s="2" t="s">
        <v>218</v>
      </c>
      <c r="L49" s="5">
        <v>12.09</v>
      </c>
    </row>
    <row r="50" spans="1:12" ht="31.5" x14ac:dyDescent="0.25">
      <c r="A50" s="10"/>
      <c r="B50" s="13"/>
      <c r="C50" s="2"/>
      <c r="D50" s="5"/>
      <c r="E50" s="10">
        <v>42857</v>
      </c>
      <c r="F50" s="13" t="s">
        <v>149</v>
      </c>
      <c r="G50" s="2" t="s">
        <v>21</v>
      </c>
      <c r="H50" s="5">
        <v>58</v>
      </c>
      <c r="I50" s="10">
        <v>42936</v>
      </c>
      <c r="J50" s="13" t="s">
        <v>228</v>
      </c>
      <c r="K50" s="2" t="s">
        <v>30</v>
      </c>
      <c r="L50" s="5">
        <v>222.75</v>
      </c>
    </row>
    <row r="51" spans="1:12" ht="63" x14ac:dyDescent="0.25">
      <c r="A51" s="10"/>
      <c r="B51" s="13"/>
      <c r="C51" s="2"/>
      <c r="D51" s="5"/>
      <c r="E51" s="10">
        <v>42857</v>
      </c>
      <c r="F51" s="13" t="s">
        <v>150</v>
      </c>
      <c r="G51" s="2" t="s">
        <v>21</v>
      </c>
      <c r="H51" s="5">
        <v>115.35</v>
      </c>
      <c r="I51" s="10">
        <v>42936</v>
      </c>
      <c r="J51" s="13" t="s">
        <v>227</v>
      </c>
      <c r="K51" s="2" t="s">
        <v>52</v>
      </c>
      <c r="L51" s="5">
        <v>386.6</v>
      </c>
    </row>
    <row r="52" spans="1:12" x14ac:dyDescent="0.25">
      <c r="A52" s="10"/>
      <c r="B52" s="13"/>
      <c r="C52" s="2"/>
      <c r="D52" s="5"/>
      <c r="E52" s="10">
        <v>42857</v>
      </c>
      <c r="F52" s="13" t="s">
        <v>151</v>
      </c>
      <c r="G52" s="2" t="s">
        <v>21</v>
      </c>
      <c r="H52" s="5">
        <v>251.4</v>
      </c>
      <c r="I52" s="10">
        <v>42940</v>
      </c>
      <c r="J52" s="13" t="s">
        <v>234</v>
      </c>
      <c r="K52" s="2" t="s">
        <v>218</v>
      </c>
      <c r="L52" s="5">
        <v>54.9</v>
      </c>
    </row>
    <row r="53" spans="1:12" ht="31.5" x14ac:dyDescent="0.25">
      <c r="A53" s="10"/>
      <c r="B53" s="13"/>
      <c r="C53" s="2"/>
      <c r="D53" s="5"/>
      <c r="E53" s="10">
        <v>42870</v>
      </c>
      <c r="F53" s="13" t="s">
        <v>161</v>
      </c>
      <c r="G53" s="2" t="s">
        <v>40</v>
      </c>
      <c r="H53" s="5">
        <v>924</v>
      </c>
      <c r="I53" s="10">
        <v>42941</v>
      </c>
      <c r="J53" s="13" t="s">
        <v>84</v>
      </c>
      <c r="K53" s="2" t="s">
        <v>31</v>
      </c>
      <c r="L53" s="5">
        <v>140.99</v>
      </c>
    </row>
    <row r="54" spans="1:12" x14ac:dyDescent="0.25">
      <c r="A54" s="10"/>
      <c r="B54" s="13"/>
      <c r="C54" s="2"/>
      <c r="D54" s="5"/>
      <c r="E54" s="10">
        <v>42871</v>
      </c>
      <c r="F54" s="13" t="s">
        <v>159</v>
      </c>
      <c r="G54" s="2" t="s">
        <v>40</v>
      </c>
      <c r="H54" s="5">
        <v>925.5</v>
      </c>
      <c r="I54" s="10">
        <v>42942</v>
      </c>
      <c r="J54" s="13" t="s">
        <v>70</v>
      </c>
      <c r="K54" s="2" t="s">
        <v>33</v>
      </c>
      <c r="L54" s="5">
        <v>71.430000000000007</v>
      </c>
    </row>
    <row r="55" spans="1:12" ht="78.75" x14ac:dyDescent="0.25">
      <c r="A55" s="10"/>
      <c r="B55" s="13"/>
      <c r="C55" s="2"/>
      <c r="D55" s="5"/>
      <c r="E55" s="10">
        <v>42871</v>
      </c>
      <c r="F55" s="13" t="s">
        <v>160</v>
      </c>
      <c r="G55" s="2" t="s">
        <v>40</v>
      </c>
      <c r="H55" s="5">
        <v>1297.92</v>
      </c>
      <c r="I55" s="10">
        <v>42944</v>
      </c>
      <c r="J55" s="13" t="s">
        <v>235</v>
      </c>
      <c r="K55" s="2" t="s">
        <v>64</v>
      </c>
      <c r="L55" s="5">
        <v>185.57</v>
      </c>
    </row>
    <row r="56" spans="1:12" ht="31.5" x14ac:dyDescent="0.25">
      <c r="A56" s="10"/>
      <c r="B56" s="13"/>
      <c r="C56" s="2"/>
      <c r="D56" s="5"/>
      <c r="E56" s="10">
        <v>42871</v>
      </c>
      <c r="F56" s="13" t="s">
        <v>143</v>
      </c>
      <c r="G56" s="2" t="s">
        <v>31</v>
      </c>
      <c r="H56" s="5">
        <v>1379</v>
      </c>
      <c r="I56" s="10">
        <v>42944</v>
      </c>
      <c r="J56" s="13" t="s">
        <v>236</v>
      </c>
      <c r="K56" s="2" t="s">
        <v>47</v>
      </c>
      <c r="L56" s="5">
        <v>81.86</v>
      </c>
    </row>
    <row r="57" spans="1:12" ht="78.75" x14ac:dyDescent="0.25">
      <c r="A57" s="10"/>
      <c r="B57" s="13"/>
      <c r="C57" s="2"/>
      <c r="D57" s="5"/>
      <c r="E57" s="10">
        <v>42886</v>
      </c>
      <c r="F57" s="13" t="s">
        <v>192</v>
      </c>
      <c r="G57" s="2" t="s">
        <v>21</v>
      </c>
      <c r="H57" s="5">
        <v>-17280</v>
      </c>
      <c r="I57" s="10">
        <v>42947</v>
      </c>
      <c r="J57" s="13" t="s">
        <v>237</v>
      </c>
      <c r="K57" s="2" t="s">
        <v>95</v>
      </c>
      <c r="L57" s="5">
        <v>190.54</v>
      </c>
    </row>
    <row r="58" spans="1:12" x14ac:dyDescent="0.25">
      <c r="A58" s="10"/>
      <c r="B58" s="13"/>
      <c r="C58" s="2"/>
      <c r="D58" s="5"/>
      <c r="E58" s="10">
        <v>42886</v>
      </c>
      <c r="F58" s="13" t="s">
        <v>67</v>
      </c>
      <c r="G58" s="2" t="s">
        <v>21</v>
      </c>
      <c r="H58" s="5">
        <v>17283</v>
      </c>
      <c r="I58" s="10"/>
      <c r="J58" s="13"/>
      <c r="K58" s="2"/>
      <c r="L58" s="5"/>
    </row>
    <row r="59" spans="1:12" x14ac:dyDescent="0.25">
      <c r="A59" s="10"/>
      <c r="B59" s="13"/>
      <c r="C59" s="2"/>
      <c r="D59" s="5"/>
      <c r="E59" s="10">
        <v>42891</v>
      </c>
      <c r="F59" s="13" t="s">
        <v>175</v>
      </c>
      <c r="G59" s="2" t="s">
        <v>31</v>
      </c>
      <c r="H59" s="5">
        <v>382.71</v>
      </c>
      <c r="I59" s="10"/>
      <c r="J59" s="13"/>
      <c r="K59" s="2"/>
      <c r="L59" s="5"/>
    </row>
    <row r="60" spans="1:12" x14ac:dyDescent="0.25">
      <c r="A60" s="10"/>
      <c r="B60" s="13"/>
      <c r="C60" s="2"/>
      <c r="D60" s="5"/>
      <c r="E60" s="10">
        <v>42912</v>
      </c>
      <c r="F60" s="13" t="s">
        <v>201</v>
      </c>
      <c r="G60" s="2" t="s">
        <v>31</v>
      </c>
      <c r="H60" s="5">
        <v>367.5</v>
      </c>
      <c r="I60" s="10"/>
      <c r="J60" s="13"/>
      <c r="K60" s="2"/>
      <c r="L60" s="5"/>
    </row>
    <row r="61" spans="1:12" x14ac:dyDescent="0.25">
      <c r="A61" s="10"/>
      <c r="B61" s="13"/>
      <c r="C61" s="2"/>
      <c r="D61" s="5"/>
      <c r="E61" s="10">
        <v>42912</v>
      </c>
      <c r="F61" s="13" t="s">
        <v>198</v>
      </c>
      <c r="G61" s="2" t="s">
        <v>31</v>
      </c>
      <c r="H61" s="5">
        <v>260.7</v>
      </c>
      <c r="I61" s="10"/>
      <c r="J61" s="13"/>
      <c r="K61" s="2"/>
      <c r="L61" s="5"/>
    </row>
    <row r="62" spans="1:12" ht="31.5" x14ac:dyDescent="0.25">
      <c r="A62" s="10"/>
      <c r="B62" s="13"/>
      <c r="C62" s="2"/>
      <c r="D62" s="5"/>
      <c r="E62" s="10">
        <v>42912</v>
      </c>
      <c r="F62" s="13" t="s">
        <v>199</v>
      </c>
      <c r="G62" s="2" t="s">
        <v>31</v>
      </c>
      <c r="H62" s="5">
        <v>551.6</v>
      </c>
      <c r="I62" s="10"/>
      <c r="J62" s="13"/>
      <c r="K62" s="2"/>
      <c r="L62" s="5"/>
    </row>
    <row r="63" spans="1:12" ht="31.5" x14ac:dyDescent="0.25">
      <c r="A63" s="10"/>
      <c r="B63" s="13"/>
      <c r="C63" s="2"/>
      <c r="D63" s="5"/>
      <c r="E63" s="10">
        <v>42912</v>
      </c>
      <c r="F63" s="13" t="s">
        <v>200</v>
      </c>
      <c r="G63" s="2" t="s">
        <v>31</v>
      </c>
      <c r="H63" s="5">
        <v>303.60000000000002</v>
      </c>
      <c r="I63" s="10"/>
      <c r="J63" s="13"/>
      <c r="K63" s="2"/>
      <c r="L63" s="5"/>
    </row>
    <row r="64" spans="1:12" ht="31.5" x14ac:dyDescent="0.25">
      <c r="A64" s="10"/>
      <c r="B64" s="13"/>
      <c r="C64" s="2"/>
      <c r="D64" s="5"/>
      <c r="E64" s="10">
        <v>42937</v>
      </c>
      <c r="F64" s="13" t="s">
        <v>229</v>
      </c>
      <c r="G64" s="2" t="s">
        <v>31</v>
      </c>
      <c r="H64" s="5">
        <v>496.9</v>
      </c>
      <c r="I64" s="10"/>
      <c r="J64" s="13"/>
      <c r="K64" s="2"/>
      <c r="L64" s="5"/>
    </row>
    <row r="65" spans="1:12" x14ac:dyDescent="0.25">
      <c r="A65" s="10"/>
      <c r="B65" s="13"/>
      <c r="C65" s="2"/>
      <c r="D65" s="5"/>
      <c r="E65" s="10">
        <v>42937</v>
      </c>
      <c r="F65" s="13" t="s">
        <v>230</v>
      </c>
      <c r="G65" s="2" t="s">
        <v>31</v>
      </c>
      <c r="H65" s="5">
        <v>115</v>
      </c>
      <c r="I65" s="10"/>
      <c r="J65" s="13"/>
      <c r="K65" s="2"/>
      <c r="L65" s="5"/>
    </row>
    <row r="66" spans="1:12" x14ac:dyDescent="0.25">
      <c r="A66" s="10"/>
      <c r="B66" s="13"/>
      <c r="C66" s="2"/>
      <c r="D66" s="5"/>
      <c r="E66" s="10">
        <v>42937</v>
      </c>
      <c r="F66" s="13" t="s">
        <v>231</v>
      </c>
      <c r="G66" s="2" t="s">
        <v>31</v>
      </c>
      <c r="H66" s="5">
        <v>382.71</v>
      </c>
      <c r="I66" s="10"/>
      <c r="J66" s="13"/>
      <c r="K66" s="2"/>
      <c r="L66" s="5"/>
    </row>
    <row r="67" spans="1:12" x14ac:dyDescent="0.25">
      <c r="A67" s="10"/>
      <c r="B67" s="13"/>
      <c r="C67" s="2"/>
      <c r="D67" s="5"/>
      <c r="E67" s="10">
        <v>42942</v>
      </c>
      <c r="F67" s="13" t="s">
        <v>232</v>
      </c>
      <c r="G67" s="2" t="s">
        <v>64</v>
      </c>
      <c r="H67" s="5">
        <f>998.8*2</f>
        <v>1997.6</v>
      </c>
      <c r="I67" s="10"/>
      <c r="J67" s="13"/>
      <c r="K67" s="2"/>
      <c r="L67" s="5"/>
    </row>
    <row r="68" spans="1:12" ht="63" x14ac:dyDescent="0.25">
      <c r="A68" s="10"/>
      <c r="B68" s="13"/>
      <c r="C68" s="2"/>
      <c r="D68" s="5"/>
      <c r="E68" s="10">
        <v>42951</v>
      </c>
      <c r="F68" s="13" t="s">
        <v>254</v>
      </c>
      <c r="G68" s="2" t="s">
        <v>21</v>
      </c>
      <c r="H68" s="5">
        <v>-15000</v>
      </c>
      <c r="I68" s="10"/>
      <c r="J68" s="13"/>
      <c r="K68" s="2"/>
      <c r="L68" s="5"/>
    </row>
    <row r="69" spans="1:12" x14ac:dyDescent="0.25">
      <c r="A69" s="10"/>
      <c r="B69" s="13"/>
      <c r="C69" s="2"/>
      <c r="D69" s="5"/>
      <c r="E69" s="10"/>
      <c r="F69" s="13"/>
      <c r="G69" s="2"/>
      <c r="H69" s="5"/>
      <c r="I69" s="10"/>
      <c r="J69" s="13"/>
      <c r="K69" s="2"/>
      <c r="L69" s="5"/>
    </row>
    <row r="70" spans="1:12" x14ac:dyDescent="0.25">
      <c r="A70" s="10"/>
      <c r="B70" s="13"/>
      <c r="C70" s="2"/>
      <c r="D70" s="5"/>
      <c r="E70" s="10"/>
      <c r="F70" s="13"/>
      <c r="G70" s="2"/>
      <c r="H70" s="5"/>
      <c r="I70" s="10"/>
      <c r="J70" s="13"/>
      <c r="K70" s="2"/>
      <c r="L70" s="5"/>
    </row>
    <row r="71" spans="1:12" x14ac:dyDescent="0.25">
      <c r="A71" s="10"/>
      <c r="B71" s="13"/>
      <c r="C71" s="2"/>
      <c r="D71" s="5"/>
      <c r="E71" s="10"/>
      <c r="F71" s="13"/>
      <c r="G71" s="2"/>
      <c r="H71" s="5"/>
      <c r="I71" s="10"/>
      <c r="J71" s="13"/>
      <c r="K71" s="2"/>
      <c r="L71" s="5"/>
    </row>
    <row r="72" spans="1:12" x14ac:dyDescent="0.25">
      <c r="A72" s="10"/>
      <c r="B72" s="13"/>
      <c r="C72" s="2"/>
      <c r="D72" s="5"/>
      <c r="E72" s="10"/>
      <c r="F72" s="13"/>
      <c r="G72" s="2"/>
      <c r="H72" s="5"/>
      <c r="I72" s="10"/>
      <c r="J72" s="13"/>
      <c r="K72" s="2"/>
      <c r="L72" s="5"/>
    </row>
    <row r="73" spans="1:12" x14ac:dyDescent="0.25">
      <c r="A73" s="10"/>
      <c r="B73" s="13"/>
      <c r="C73" s="2"/>
      <c r="D73" s="5"/>
      <c r="E73" s="10"/>
      <c r="F73" s="13"/>
      <c r="G73" s="2"/>
      <c r="H73" s="5"/>
      <c r="I73" s="10"/>
      <c r="J73" s="13"/>
      <c r="K73" s="2"/>
      <c r="L73" s="5"/>
    </row>
    <row r="74" spans="1:12" x14ac:dyDescent="0.25">
      <c r="A74" s="10"/>
      <c r="B74" s="13"/>
      <c r="C74" s="2"/>
      <c r="D74" s="5"/>
      <c r="E74" s="10"/>
      <c r="F74" s="13"/>
      <c r="G74" s="2"/>
      <c r="H74" s="5"/>
      <c r="I74" s="10"/>
      <c r="J74" s="13"/>
      <c r="K74" s="2"/>
      <c r="L74" s="5"/>
    </row>
    <row r="75" spans="1:12" x14ac:dyDescent="0.25">
      <c r="A75" s="10"/>
      <c r="B75" s="13"/>
      <c r="C75" s="2"/>
      <c r="D75" s="5"/>
      <c r="E75" s="10"/>
      <c r="F75" s="13"/>
      <c r="G75" s="2"/>
      <c r="H75" s="5"/>
      <c r="I75" s="10"/>
      <c r="J75" s="13"/>
      <c r="K75" s="2"/>
      <c r="L75" s="5"/>
    </row>
    <row r="76" spans="1:12" x14ac:dyDescent="0.25">
      <c r="A76" s="10"/>
      <c r="B76" s="13"/>
      <c r="C76" s="2"/>
      <c r="D76" s="5"/>
      <c r="E76" s="10"/>
      <c r="F76" s="13"/>
      <c r="G76" s="2"/>
      <c r="H76" s="5"/>
      <c r="I76" s="10"/>
      <c r="J76" s="13"/>
      <c r="K76" s="2"/>
      <c r="L76" s="5"/>
    </row>
    <row r="77" spans="1:12" x14ac:dyDescent="0.25">
      <c r="A77" s="10"/>
      <c r="B77" s="13"/>
      <c r="C77" s="2"/>
      <c r="D77" s="5"/>
      <c r="E77" s="10"/>
      <c r="F77" s="13"/>
      <c r="G77" s="2"/>
      <c r="H77" s="5"/>
      <c r="I77" s="10"/>
      <c r="J77" s="13"/>
      <c r="K77" s="2"/>
      <c r="L77" s="5"/>
    </row>
    <row r="78" spans="1:12" x14ac:dyDescent="0.25">
      <c r="A78" s="10"/>
      <c r="B78" s="13"/>
      <c r="C78" s="2"/>
      <c r="D78" s="5"/>
      <c r="E78" s="10"/>
      <c r="F78" s="13"/>
      <c r="G78" s="2"/>
      <c r="H78" s="5"/>
      <c r="I78" s="10"/>
      <c r="J78" s="13"/>
      <c r="K78" s="2"/>
      <c r="L78" s="5"/>
    </row>
    <row r="79" spans="1:12" x14ac:dyDescent="0.25">
      <c r="A79" s="30" t="s">
        <v>17</v>
      </c>
      <c r="B79" s="31"/>
      <c r="C79" s="32"/>
      <c r="D79" s="7">
        <f>SUM(D6:D78)</f>
        <v>120785.19</v>
      </c>
      <c r="E79" s="30" t="s">
        <v>252</v>
      </c>
      <c r="F79" s="31"/>
      <c r="G79" s="32"/>
      <c r="H79" s="7">
        <f>SUM(H6:H78)</f>
        <v>48098.033400000008</v>
      </c>
      <c r="I79" s="30" t="s">
        <v>251</v>
      </c>
      <c r="J79" s="31"/>
      <c r="K79" s="32"/>
      <c r="L79" s="7">
        <f>SUM(L6:L78)</f>
        <v>5978.93</v>
      </c>
    </row>
    <row r="80" spans="1:12" x14ac:dyDescent="0.25">
      <c r="A80" s="37" t="s">
        <v>19</v>
      </c>
      <c r="B80" s="38"/>
      <c r="C80" s="38"/>
      <c r="D80" s="38"/>
      <c r="E80" s="38"/>
      <c r="F80" s="38"/>
      <c r="G80" s="38"/>
      <c r="H80" s="38"/>
      <c r="I80" s="38"/>
      <c r="J80" s="38"/>
      <c r="K80" s="39"/>
      <c r="L80" s="8">
        <f>D79-H79-L79</f>
        <v>66708.226599999995</v>
      </c>
    </row>
    <row r="82" spans="1:12" x14ac:dyDescent="0.25">
      <c r="A82" s="28" t="s">
        <v>246</v>
      </c>
      <c r="B82" s="28"/>
      <c r="F82" s="18"/>
      <c r="K82" s="21" t="s">
        <v>257</v>
      </c>
      <c r="L82" s="22">
        <f>D15+D16+D20+D21</f>
        <v>30337</v>
      </c>
    </row>
    <row r="83" spans="1:12" x14ac:dyDescent="0.25">
      <c r="K83" s="21" t="s">
        <v>21</v>
      </c>
      <c r="L83" s="22">
        <f>L80-L82</f>
        <v>36371.226599999995</v>
      </c>
    </row>
  </sheetData>
  <mergeCells count="11">
    <mergeCell ref="A82:B82"/>
    <mergeCell ref="I4:L4"/>
    <mergeCell ref="I79:K79"/>
    <mergeCell ref="A3:L3"/>
    <mergeCell ref="A1:L1"/>
    <mergeCell ref="A80:K80"/>
    <mergeCell ref="A4:D4"/>
    <mergeCell ref="E4:H4"/>
    <mergeCell ref="A2:H2"/>
    <mergeCell ref="A79:C79"/>
    <mergeCell ref="E79:G79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22"/>
  <sheetViews>
    <sheetView workbookViewId="0">
      <selection activeCell="A22" sqref="A22:B22"/>
    </sheetView>
  </sheetViews>
  <sheetFormatPr defaultRowHeight="15.75" x14ac:dyDescent="0.25"/>
  <cols>
    <col min="1" max="1" width="14.7109375" style="1" customWidth="1"/>
    <col min="2" max="2" width="33.7109375" style="1" customWidth="1"/>
    <col min="3" max="3" width="20.7109375" style="1" customWidth="1"/>
    <col min="4" max="4" width="17.7109375" style="6" customWidth="1"/>
    <col min="5" max="5" width="14.7109375" style="11" customWidth="1"/>
    <col min="6" max="6" width="33.7109375" style="14" customWidth="1"/>
    <col min="7" max="7" width="20.7109375" style="1" customWidth="1"/>
    <col min="8" max="8" width="17.7109375" style="6" customWidth="1"/>
    <col min="9" max="9" width="53.140625" style="16" bestFit="1" customWidth="1"/>
    <col min="10" max="25" width="9.140625" style="1"/>
  </cols>
  <sheetData>
    <row r="1" spans="1:8" ht="20.25" x14ac:dyDescent="0.25">
      <c r="A1" s="41" t="s">
        <v>13</v>
      </c>
      <c r="B1" s="42"/>
      <c r="C1" s="42"/>
      <c r="D1" s="42"/>
      <c r="E1" s="42"/>
      <c r="F1" s="42"/>
      <c r="G1" s="42"/>
      <c r="H1" s="43"/>
    </row>
    <row r="2" spans="1:8" x14ac:dyDescent="0.25">
      <c r="A2" s="40"/>
      <c r="B2" s="40"/>
      <c r="C2" s="40"/>
      <c r="D2" s="40"/>
      <c r="E2" s="40"/>
      <c r="F2" s="40"/>
      <c r="G2" s="40"/>
      <c r="H2" s="40"/>
    </row>
    <row r="3" spans="1:8" x14ac:dyDescent="0.25">
      <c r="A3" s="44" t="s">
        <v>11</v>
      </c>
      <c r="B3" s="44"/>
      <c r="C3" s="44"/>
      <c r="D3" s="44"/>
      <c r="E3" s="44"/>
      <c r="F3" s="44"/>
      <c r="G3" s="44"/>
      <c r="H3" s="44"/>
    </row>
    <row r="4" spans="1:8" x14ac:dyDescent="0.25">
      <c r="A4" s="29" t="s">
        <v>4</v>
      </c>
      <c r="B4" s="29"/>
      <c r="C4" s="29"/>
      <c r="D4" s="29"/>
      <c r="E4" s="29" t="s">
        <v>5</v>
      </c>
      <c r="F4" s="29"/>
      <c r="G4" s="29"/>
      <c r="H4" s="29"/>
    </row>
    <row r="5" spans="1:8" x14ac:dyDescent="0.25">
      <c r="A5" s="3" t="s">
        <v>0</v>
      </c>
      <c r="B5" s="3" t="s">
        <v>1</v>
      </c>
      <c r="C5" s="3" t="s">
        <v>2</v>
      </c>
      <c r="D5" s="4" t="s">
        <v>3</v>
      </c>
      <c r="E5" s="9" t="s">
        <v>0</v>
      </c>
      <c r="F5" s="12" t="s">
        <v>1</v>
      </c>
      <c r="G5" s="3" t="s">
        <v>7</v>
      </c>
      <c r="H5" s="4" t="s">
        <v>3</v>
      </c>
    </row>
    <row r="6" spans="1:8" x14ac:dyDescent="0.25">
      <c r="A6" s="10">
        <v>42747</v>
      </c>
      <c r="B6" s="2" t="s">
        <v>58</v>
      </c>
      <c r="C6" s="2" t="s">
        <v>15</v>
      </c>
      <c r="D6" s="5">
        <v>330.17</v>
      </c>
      <c r="E6" s="10">
        <v>42762</v>
      </c>
      <c r="F6" s="13" t="s">
        <v>20</v>
      </c>
      <c r="G6" s="2" t="s">
        <v>21</v>
      </c>
      <c r="H6" s="5">
        <v>82.68</v>
      </c>
    </row>
    <row r="7" spans="1:8" ht="47.25" x14ac:dyDescent="0.25">
      <c r="A7" s="10">
        <v>42766</v>
      </c>
      <c r="B7" s="2" t="s">
        <v>59</v>
      </c>
      <c r="C7" s="2" t="s">
        <v>15</v>
      </c>
      <c r="D7" s="5">
        <v>330.16</v>
      </c>
      <c r="E7" s="10">
        <v>42808</v>
      </c>
      <c r="F7" s="13" t="s">
        <v>71</v>
      </c>
      <c r="G7" s="2" t="s">
        <v>21</v>
      </c>
      <c r="H7" s="5">
        <v>13.39</v>
      </c>
    </row>
    <row r="8" spans="1:8" ht="31.5" x14ac:dyDescent="0.25">
      <c r="A8" s="10">
        <v>42796</v>
      </c>
      <c r="B8" s="2" t="s">
        <v>60</v>
      </c>
      <c r="C8" s="2" t="s">
        <v>15</v>
      </c>
      <c r="D8" s="5">
        <v>330.17</v>
      </c>
      <c r="E8" s="10">
        <v>42852</v>
      </c>
      <c r="F8" s="13" t="s">
        <v>107</v>
      </c>
      <c r="G8" s="2" t="s">
        <v>79</v>
      </c>
      <c r="H8" s="5">
        <v>40.82</v>
      </c>
    </row>
    <row r="9" spans="1:8" ht="126" x14ac:dyDescent="0.25">
      <c r="A9" s="10">
        <v>42828</v>
      </c>
      <c r="B9" s="2" t="s">
        <v>88</v>
      </c>
      <c r="C9" s="2" t="s">
        <v>15</v>
      </c>
      <c r="D9" s="5">
        <v>330.16</v>
      </c>
      <c r="E9" s="10">
        <v>42860</v>
      </c>
      <c r="F9" s="13" t="s">
        <v>153</v>
      </c>
      <c r="G9" s="2" t="s">
        <v>21</v>
      </c>
      <c r="H9" s="5">
        <v>286</v>
      </c>
    </row>
    <row r="10" spans="1:8" ht="31.5" x14ac:dyDescent="0.25">
      <c r="A10" s="10">
        <v>42857</v>
      </c>
      <c r="B10" s="2" t="s">
        <v>152</v>
      </c>
      <c r="C10" s="2" t="s">
        <v>15</v>
      </c>
      <c r="D10" s="5">
        <v>330.17</v>
      </c>
      <c r="E10" s="10">
        <v>42898</v>
      </c>
      <c r="F10" s="13" t="s">
        <v>176</v>
      </c>
      <c r="G10" s="2" t="s">
        <v>95</v>
      </c>
      <c r="H10" s="5">
        <v>495.57</v>
      </c>
    </row>
    <row r="11" spans="1:8" ht="31.5" x14ac:dyDescent="0.25">
      <c r="A11" s="10">
        <v>42887</v>
      </c>
      <c r="B11" s="2" t="s">
        <v>169</v>
      </c>
      <c r="C11" s="2" t="s">
        <v>15</v>
      </c>
      <c r="D11" s="5">
        <v>330.16</v>
      </c>
      <c r="E11" s="10">
        <v>42908</v>
      </c>
      <c r="F11" s="13" t="s">
        <v>190</v>
      </c>
      <c r="G11" s="2" t="s">
        <v>189</v>
      </c>
      <c r="H11" s="5">
        <v>231.73</v>
      </c>
    </row>
    <row r="12" spans="1:8" ht="31.5" x14ac:dyDescent="0.25">
      <c r="A12" s="10">
        <v>42918</v>
      </c>
      <c r="B12" s="2" t="s">
        <v>213</v>
      </c>
      <c r="C12" s="2" t="s">
        <v>15</v>
      </c>
      <c r="D12" s="5">
        <v>330.17</v>
      </c>
      <c r="E12" s="10">
        <v>42919</v>
      </c>
      <c r="F12" s="13" t="s">
        <v>214</v>
      </c>
      <c r="G12" s="2" t="s">
        <v>79</v>
      </c>
      <c r="H12" s="5">
        <v>105.65</v>
      </c>
    </row>
    <row r="13" spans="1:8" ht="31.5" x14ac:dyDescent="0.25">
      <c r="A13" s="10">
        <v>42948</v>
      </c>
      <c r="B13" s="2" t="s">
        <v>239</v>
      </c>
      <c r="C13" s="2" t="s">
        <v>15</v>
      </c>
      <c r="D13" s="5">
        <v>330.16</v>
      </c>
      <c r="E13" s="10">
        <v>42935</v>
      </c>
      <c r="F13" s="13" t="s">
        <v>223</v>
      </c>
      <c r="G13" s="2" t="s">
        <v>31</v>
      </c>
      <c r="H13" s="5">
        <v>22.27</v>
      </c>
    </row>
    <row r="14" spans="1:8" ht="47.25" x14ac:dyDescent="0.25">
      <c r="A14" s="10"/>
      <c r="B14" s="2"/>
      <c r="C14" s="2"/>
      <c r="D14" s="5"/>
      <c r="E14" s="10">
        <v>42935</v>
      </c>
      <c r="F14" s="13" t="s">
        <v>224</v>
      </c>
      <c r="G14" s="2" t="s">
        <v>225</v>
      </c>
      <c r="H14" s="5">
        <v>36.28</v>
      </c>
    </row>
    <row r="15" spans="1:8" x14ac:dyDescent="0.25">
      <c r="A15" s="10"/>
      <c r="B15" s="2"/>
      <c r="C15" s="2"/>
      <c r="D15" s="5"/>
      <c r="E15" s="10"/>
      <c r="F15" s="13"/>
      <c r="G15" s="2"/>
      <c r="H15" s="5"/>
    </row>
    <row r="16" spans="1:8" x14ac:dyDescent="0.25">
      <c r="A16" s="10"/>
      <c r="B16" s="2"/>
      <c r="C16" s="2"/>
      <c r="D16" s="5"/>
      <c r="E16" s="10"/>
      <c r="F16" s="13"/>
      <c r="G16" s="2"/>
      <c r="H16" s="5"/>
    </row>
    <row r="17" spans="1:8" x14ac:dyDescent="0.25">
      <c r="A17" s="10"/>
      <c r="B17" s="2"/>
      <c r="C17" s="2"/>
      <c r="D17" s="5"/>
      <c r="E17" s="10"/>
      <c r="F17" s="13"/>
      <c r="G17" s="2"/>
      <c r="H17" s="5"/>
    </row>
    <row r="18" spans="1:8" x14ac:dyDescent="0.25">
      <c r="A18" s="10"/>
      <c r="B18" s="2"/>
      <c r="C18" s="2"/>
      <c r="D18" s="5"/>
      <c r="E18" s="10"/>
      <c r="F18" s="13"/>
      <c r="G18" s="2"/>
      <c r="H18" s="5"/>
    </row>
    <row r="19" spans="1:8" x14ac:dyDescent="0.25">
      <c r="A19" s="30" t="s">
        <v>17</v>
      </c>
      <c r="B19" s="31"/>
      <c r="C19" s="32"/>
      <c r="D19" s="7">
        <f>SUM(D6:D18)</f>
        <v>2641.32</v>
      </c>
      <c r="E19" s="30" t="s">
        <v>18</v>
      </c>
      <c r="F19" s="31"/>
      <c r="G19" s="32"/>
      <c r="H19" s="7">
        <f>SUM(H6:H18)</f>
        <v>1314.39</v>
      </c>
    </row>
    <row r="20" spans="1:8" x14ac:dyDescent="0.25">
      <c r="A20" s="37" t="s">
        <v>19</v>
      </c>
      <c r="B20" s="38"/>
      <c r="C20" s="38"/>
      <c r="D20" s="38"/>
      <c r="E20" s="38"/>
      <c r="F20" s="38"/>
      <c r="G20" s="39"/>
      <c r="H20" s="8">
        <f>D19-H19</f>
        <v>1326.93</v>
      </c>
    </row>
    <row r="22" spans="1:8" x14ac:dyDescent="0.25">
      <c r="A22" s="28" t="s">
        <v>246</v>
      </c>
      <c r="B22" s="28"/>
    </row>
  </sheetData>
  <mergeCells count="9">
    <mergeCell ref="A22:B22"/>
    <mergeCell ref="A20:G20"/>
    <mergeCell ref="A1:H1"/>
    <mergeCell ref="A2:H2"/>
    <mergeCell ref="A3:H3"/>
    <mergeCell ref="A4:D4"/>
    <mergeCell ref="E4:H4"/>
    <mergeCell ref="A19:C19"/>
    <mergeCell ref="E19:G19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30"/>
  <sheetViews>
    <sheetView topLeftCell="A13" workbookViewId="0">
      <selection activeCell="A30" sqref="A30:B30"/>
    </sheetView>
  </sheetViews>
  <sheetFormatPr defaultRowHeight="15.75" x14ac:dyDescent="0.25"/>
  <cols>
    <col min="1" max="1" width="14.7109375" style="1" customWidth="1"/>
    <col min="2" max="2" width="33.7109375" style="14" customWidth="1"/>
    <col min="3" max="3" width="20.7109375" style="1" customWidth="1"/>
    <col min="4" max="4" width="17.7109375" style="6" customWidth="1"/>
    <col min="5" max="5" width="14.7109375" style="11" customWidth="1"/>
    <col min="6" max="6" width="33.7109375" style="14" customWidth="1"/>
    <col min="7" max="7" width="20.7109375" style="1" customWidth="1"/>
    <col min="8" max="8" width="17.7109375" style="6" customWidth="1"/>
    <col min="9" max="10" width="9.140625" style="1"/>
    <col min="11" max="11" width="14" style="1" bestFit="1" customWidth="1"/>
    <col min="12" max="25" width="9.140625" style="1"/>
  </cols>
  <sheetData>
    <row r="1" spans="1:11" ht="20.25" x14ac:dyDescent="0.25">
      <c r="A1" s="41" t="s">
        <v>13</v>
      </c>
      <c r="B1" s="42"/>
      <c r="C1" s="42"/>
      <c r="D1" s="42"/>
      <c r="E1" s="42"/>
      <c r="F1" s="42"/>
      <c r="G1" s="42"/>
      <c r="H1" s="43"/>
    </row>
    <row r="2" spans="1:11" x14ac:dyDescent="0.25">
      <c r="A2" s="40"/>
      <c r="B2" s="40"/>
      <c r="C2" s="40"/>
      <c r="D2" s="40"/>
      <c r="E2" s="40"/>
      <c r="F2" s="40"/>
      <c r="G2" s="40"/>
      <c r="H2" s="40"/>
    </row>
    <row r="3" spans="1:11" x14ac:dyDescent="0.25">
      <c r="A3" s="44" t="s">
        <v>9</v>
      </c>
      <c r="B3" s="44"/>
      <c r="C3" s="44"/>
      <c r="D3" s="44"/>
      <c r="E3" s="44"/>
      <c r="F3" s="44"/>
      <c r="G3" s="44"/>
      <c r="H3" s="44"/>
    </row>
    <row r="4" spans="1:11" x14ac:dyDescent="0.25">
      <c r="A4" s="29" t="s">
        <v>4</v>
      </c>
      <c r="B4" s="29"/>
      <c r="C4" s="29"/>
      <c r="D4" s="29"/>
      <c r="E4" s="29" t="s">
        <v>5</v>
      </c>
      <c r="F4" s="29"/>
      <c r="G4" s="29"/>
      <c r="H4" s="29"/>
    </row>
    <row r="5" spans="1:11" x14ac:dyDescent="0.25">
      <c r="A5" s="3" t="s">
        <v>0</v>
      </c>
      <c r="B5" s="12" t="s">
        <v>1</v>
      </c>
      <c r="C5" s="3" t="s">
        <v>2</v>
      </c>
      <c r="D5" s="4" t="s">
        <v>3</v>
      </c>
      <c r="E5" s="9" t="s">
        <v>0</v>
      </c>
      <c r="F5" s="12" t="s">
        <v>1</v>
      </c>
      <c r="G5" s="3" t="s">
        <v>7</v>
      </c>
      <c r="H5" s="4" t="s">
        <v>3</v>
      </c>
    </row>
    <row r="6" spans="1:11" ht="63" x14ac:dyDescent="0.25">
      <c r="A6" s="10">
        <v>42747</v>
      </c>
      <c r="B6" s="13" t="s">
        <v>58</v>
      </c>
      <c r="C6" s="2" t="s">
        <v>15</v>
      </c>
      <c r="D6" s="5">
        <v>1980.99</v>
      </c>
      <c r="E6" s="10">
        <v>42838</v>
      </c>
      <c r="F6" s="13" t="s">
        <v>100</v>
      </c>
      <c r="G6" s="2" t="s">
        <v>21</v>
      </c>
      <c r="H6" s="5">
        <f>288.9+315.8</f>
        <v>604.70000000000005</v>
      </c>
    </row>
    <row r="7" spans="1:11" ht="47.25" x14ac:dyDescent="0.25">
      <c r="A7" s="10">
        <v>42766</v>
      </c>
      <c r="B7" s="13" t="s">
        <v>59</v>
      </c>
      <c r="C7" s="2" t="s">
        <v>15</v>
      </c>
      <c r="D7" s="5">
        <v>1980.99</v>
      </c>
      <c r="E7" s="10">
        <v>42838</v>
      </c>
      <c r="F7" s="13" t="s">
        <v>103</v>
      </c>
      <c r="G7" s="2" t="s">
        <v>40</v>
      </c>
      <c r="H7" s="5">
        <v>692.37</v>
      </c>
    </row>
    <row r="8" spans="1:11" ht="47.25" x14ac:dyDescent="0.25">
      <c r="A8" s="10">
        <v>42796</v>
      </c>
      <c r="B8" s="13" t="s">
        <v>60</v>
      </c>
      <c r="C8" s="2" t="s">
        <v>15</v>
      </c>
      <c r="D8" s="5">
        <v>1980.99</v>
      </c>
      <c r="E8" s="10">
        <v>42838</v>
      </c>
      <c r="F8" s="13" t="s">
        <v>115</v>
      </c>
      <c r="G8" s="2" t="s">
        <v>21</v>
      </c>
      <c r="H8" s="5">
        <v>273.60000000000002</v>
      </c>
    </row>
    <row r="9" spans="1:11" ht="47.25" x14ac:dyDescent="0.25">
      <c r="A9" s="10">
        <v>42828</v>
      </c>
      <c r="B9" s="13" t="s">
        <v>88</v>
      </c>
      <c r="C9" s="2" t="s">
        <v>15</v>
      </c>
      <c r="D9" s="5">
        <v>1980.99</v>
      </c>
      <c r="E9" s="10">
        <v>42842</v>
      </c>
      <c r="F9" s="13" t="s">
        <v>116</v>
      </c>
      <c r="G9" s="2" t="s">
        <v>21</v>
      </c>
      <c r="H9" s="5">
        <v>1037.19</v>
      </c>
    </row>
    <row r="10" spans="1:11" ht="63" x14ac:dyDescent="0.25">
      <c r="A10" s="10">
        <v>42838</v>
      </c>
      <c r="B10" s="13" t="s">
        <v>187</v>
      </c>
      <c r="C10" s="2" t="s">
        <v>186</v>
      </c>
      <c r="D10" s="5">
        <v>785.39</v>
      </c>
      <c r="E10" s="10">
        <v>42845</v>
      </c>
      <c r="F10" s="13" t="s">
        <v>128</v>
      </c>
      <c r="G10" s="2" t="s">
        <v>33</v>
      </c>
      <c r="H10" s="5">
        <f>107+29.9+263+29.9</f>
        <v>429.79999999999995</v>
      </c>
      <c r="K10" s="15"/>
    </row>
    <row r="11" spans="1:11" ht="47.25" x14ac:dyDescent="0.25">
      <c r="A11" s="10">
        <v>42857</v>
      </c>
      <c r="B11" s="13" t="s">
        <v>152</v>
      </c>
      <c r="C11" s="2" t="s">
        <v>15</v>
      </c>
      <c r="D11" s="5">
        <v>1980.99</v>
      </c>
      <c r="E11" s="10">
        <v>42879</v>
      </c>
      <c r="F11" s="13" t="s">
        <v>163</v>
      </c>
      <c r="G11" s="2" t="s">
        <v>95</v>
      </c>
      <c r="H11" s="5">
        <v>515.37</v>
      </c>
      <c r="K11" s="15"/>
    </row>
    <row r="12" spans="1:11" ht="78.75" x14ac:dyDescent="0.25">
      <c r="A12" s="10">
        <v>42887</v>
      </c>
      <c r="B12" s="13" t="s">
        <v>169</v>
      </c>
      <c r="C12" s="2" t="s">
        <v>15</v>
      </c>
      <c r="D12" s="5">
        <v>1980.99</v>
      </c>
      <c r="E12" s="10">
        <v>42881</v>
      </c>
      <c r="F12" s="13" t="s">
        <v>184</v>
      </c>
      <c r="G12" s="2" t="s">
        <v>40</v>
      </c>
      <c r="H12" s="5">
        <v>515.37</v>
      </c>
    </row>
    <row r="13" spans="1:11" ht="63" x14ac:dyDescent="0.25">
      <c r="A13" s="10">
        <v>42918</v>
      </c>
      <c r="B13" s="2" t="s">
        <v>213</v>
      </c>
      <c r="C13" s="2" t="s">
        <v>15</v>
      </c>
      <c r="D13" s="5">
        <v>1980.99</v>
      </c>
      <c r="E13" s="10">
        <v>42908</v>
      </c>
      <c r="F13" s="13" t="s">
        <v>195</v>
      </c>
      <c r="G13" s="2" t="s">
        <v>33</v>
      </c>
      <c r="H13" s="5">
        <v>413.11</v>
      </c>
    </row>
    <row r="14" spans="1:11" ht="63" x14ac:dyDescent="0.25">
      <c r="A14" s="10">
        <v>42948</v>
      </c>
      <c r="B14" s="2" t="s">
        <v>239</v>
      </c>
      <c r="C14" s="2" t="s">
        <v>15</v>
      </c>
      <c r="D14" s="5">
        <v>1980.99</v>
      </c>
      <c r="E14" s="10">
        <v>42915</v>
      </c>
      <c r="F14" s="13" t="s">
        <v>206</v>
      </c>
      <c r="G14" s="2" t="s">
        <v>79</v>
      </c>
      <c r="H14" s="5">
        <v>737.93</v>
      </c>
    </row>
    <row r="15" spans="1:11" ht="63" x14ac:dyDescent="0.25">
      <c r="A15" s="2"/>
      <c r="B15" s="13"/>
      <c r="C15" s="2"/>
      <c r="D15" s="5"/>
      <c r="E15" s="10">
        <v>42930</v>
      </c>
      <c r="F15" s="13" t="s">
        <v>220</v>
      </c>
      <c r="G15" s="2" t="s">
        <v>33</v>
      </c>
      <c r="H15" s="5">
        <f>500.8+962.45</f>
        <v>1463.25</v>
      </c>
    </row>
    <row r="16" spans="1:11" ht="78.75" x14ac:dyDescent="0.25">
      <c r="A16" s="2"/>
      <c r="B16" s="13"/>
      <c r="C16" s="2"/>
      <c r="D16" s="5"/>
      <c r="E16" s="10">
        <v>42949</v>
      </c>
      <c r="F16" s="13" t="s">
        <v>240</v>
      </c>
      <c r="G16" s="2" t="s">
        <v>241</v>
      </c>
      <c r="H16" s="5">
        <v>590.58000000000004</v>
      </c>
    </row>
    <row r="17" spans="1:8" x14ac:dyDescent="0.25">
      <c r="A17" s="2"/>
      <c r="B17" s="13"/>
      <c r="C17" s="2"/>
      <c r="D17" s="5"/>
      <c r="E17" s="10"/>
      <c r="F17" s="13"/>
      <c r="G17" s="2"/>
      <c r="H17" s="5"/>
    </row>
    <row r="18" spans="1:8" x14ac:dyDescent="0.25">
      <c r="A18" s="2"/>
      <c r="B18" s="13"/>
      <c r="C18" s="2"/>
      <c r="D18" s="5"/>
      <c r="E18" s="10"/>
      <c r="F18" s="13"/>
      <c r="G18" s="2"/>
      <c r="H18" s="5"/>
    </row>
    <row r="19" spans="1:8" x14ac:dyDescent="0.25">
      <c r="A19" s="2"/>
      <c r="B19" s="13"/>
      <c r="C19" s="2"/>
      <c r="D19" s="5"/>
      <c r="E19" s="10"/>
      <c r="F19" s="13"/>
      <c r="G19" s="2"/>
      <c r="H19" s="5"/>
    </row>
    <row r="20" spans="1:8" x14ac:dyDescent="0.25">
      <c r="A20" s="2"/>
      <c r="B20" s="13"/>
      <c r="C20" s="2"/>
      <c r="D20" s="5"/>
      <c r="E20" s="10"/>
      <c r="F20" s="13"/>
      <c r="G20" s="2"/>
      <c r="H20" s="5"/>
    </row>
    <row r="21" spans="1:8" x14ac:dyDescent="0.25">
      <c r="A21" s="2"/>
      <c r="B21" s="13"/>
      <c r="C21" s="2"/>
      <c r="D21" s="5"/>
      <c r="E21" s="10"/>
      <c r="F21" s="13"/>
      <c r="G21" s="2"/>
      <c r="H21" s="5"/>
    </row>
    <row r="22" spans="1:8" x14ac:dyDescent="0.25">
      <c r="A22" s="2"/>
      <c r="B22" s="13"/>
      <c r="C22" s="2"/>
      <c r="D22" s="5"/>
      <c r="E22" s="10"/>
      <c r="F22" s="13"/>
      <c r="G22" s="2"/>
      <c r="H22" s="5"/>
    </row>
    <row r="23" spans="1:8" x14ac:dyDescent="0.25">
      <c r="A23" s="2"/>
      <c r="B23" s="13"/>
      <c r="C23" s="2"/>
      <c r="D23" s="5"/>
      <c r="E23" s="10"/>
      <c r="F23" s="13"/>
      <c r="G23" s="2"/>
      <c r="H23" s="5"/>
    </row>
    <row r="24" spans="1:8" x14ac:dyDescent="0.25">
      <c r="A24" s="2"/>
      <c r="B24" s="13"/>
      <c r="C24" s="2"/>
      <c r="D24" s="5"/>
      <c r="E24" s="10"/>
      <c r="F24" s="13"/>
      <c r="G24" s="2"/>
      <c r="H24" s="5"/>
    </row>
    <row r="25" spans="1:8" x14ac:dyDescent="0.25">
      <c r="A25" s="2"/>
      <c r="B25" s="13"/>
      <c r="C25" s="2"/>
      <c r="D25" s="5"/>
      <c r="E25" s="10"/>
      <c r="F25" s="13"/>
      <c r="G25" s="2"/>
      <c r="H25" s="5"/>
    </row>
    <row r="26" spans="1:8" x14ac:dyDescent="0.25">
      <c r="A26" s="2"/>
      <c r="B26" s="13"/>
      <c r="C26" s="2"/>
      <c r="D26" s="5"/>
      <c r="E26" s="10"/>
      <c r="F26" s="13"/>
      <c r="G26" s="2"/>
      <c r="H26" s="5"/>
    </row>
    <row r="27" spans="1:8" x14ac:dyDescent="0.25">
      <c r="A27" s="30" t="s">
        <v>17</v>
      </c>
      <c r="B27" s="31"/>
      <c r="C27" s="32"/>
      <c r="D27" s="7">
        <f>SUM(D6:D26)</f>
        <v>16633.310000000001</v>
      </c>
      <c r="E27" s="30" t="s">
        <v>18</v>
      </c>
      <c r="F27" s="31"/>
      <c r="G27" s="32"/>
      <c r="H27" s="7">
        <f>SUM(H6:H26)</f>
        <v>7273.2699999999995</v>
      </c>
    </row>
    <row r="28" spans="1:8" x14ac:dyDescent="0.25">
      <c r="A28" s="37" t="s">
        <v>19</v>
      </c>
      <c r="B28" s="38"/>
      <c r="C28" s="38"/>
      <c r="D28" s="38"/>
      <c r="E28" s="38"/>
      <c r="F28" s="38"/>
      <c r="G28" s="39"/>
      <c r="H28" s="8">
        <f>D27-H27</f>
        <v>9360.0400000000009</v>
      </c>
    </row>
    <row r="30" spans="1:8" x14ac:dyDescent="0.25">
      <c r="A30" s="28" t="s">
        <v>246</v>
      </c>
      <c r="B30" s="28"/>
    </row>
  </sheetData>
  <mergeCells count="9">
    <mergeCell ref="A30:B30"/>
    <mergeCell ref="A28:G28"/>
    <mergeCell ref="A1:H1"/>
    <mergeCell ref="A2:H2"/>
    <mergeCell ref="A3:H3"/>
    <mergeCell ref="A4:D4"/>
    <mergeCell ref="E4:H4"/>
    <mergeCell ref="A27:C27"/>
    <mergeCell ref="E27:G27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44"/>
  <sheetViews>
    <sheetView topLeftCell="A31" workbookViewId="0">
      <selection activeCell="A46" sqref="A46"/>
    </sheetView>
  </sheetViews>
  <sheetFormatPr defaultRowHeight="15.75" x14ac:dyDescent="0.25"/>
  <cols>
    <col min="1" max="1" width="14.7109375" style="11" customWidth="1"/>
    <col min="2" max="2" width="33.7109375" style="1" customWidth="1"/>
    <col min="3" max="3" width="20.7109375" style="1" customWidth="1"/>
    <col min="4" max="4" width="17.7109375" style="6" customWidth="1"/>
    <col min="5" max="5" width="14.7109375" style="11" customWidth="1"/>
    <col min="6" max="6" width="33.7109375" style="14" customWidth="1"/>
    <col min="7" max="7" width="20.7109375" style="1" customWidth="1"/>
    <col min="8" max="8" width="17.7109375" style="6" customWidth="1"/>
    <col min="9" max="9" width="9.140625" style="1"/>
    <col min="10" max="10" width="15.140625" style="1" bestFit="1" customWidth="1"/>
    <col min="11" max="25" width="9.140625" style="1"/>
  </cols>
  <sheetData>
    <row r="1" spans="1:10" ht="20.25" x14ac:dyDescent="0.25">
      <c r="A1" s="41" t="s">
        <v>13</v>
      </c>
      <c r="B1" s="42"/>
      <c r="C1" s="42"/>
      <c r="D1" s="42"/>
      <c r="E1" s="42"/>
      <c r="F1" s="42"/>
      <c r="G1" s="42"/>
      <c r="H1" s="43"/>
      <c r="I1" s="1" t="s">
        <v>14</v>
      </c>
    </row>
    <row r="2" spans="1:10" x14ac:dyDescent="0.25">
      <c r="A2" s="40"/>
      <c r="B2" s="40"/>
      <c r="C2" s="40"/>
      <c r="D2" s="40"/>
      <c r="E2" s="40"/>
      <c r="F2" s="40"/>
      <c r="G2" s="40"/>
      <c r="H2" s="40"/>
    </row>
    <row r="3" spans="1:10" x14ac:dyDescent="0.25">
      <c r="A3" s="44" t="s">
        <v>8</v>
      </c>
      <c r="B3" s="44"/>
      <c r="C3" s="44"/>
      <c r="D3" s="44"/>
      <c r="E3" s="44"/>
      <c r="F3" s="44"/>
      <c r="G3" s="44"/>
      <c r="H3" s="44"/>
    </row>
    <row r="4" spans="1:10" x14ac:dyDescent="0.25">
      <c r="A4" s="29" t="s">
        <v>4</v>
      </c>
      <c r="B4" s="29"/>
      <c r="C4" s="29"/>
      <c r="D4" s="29"/>
      <c r="E4" s="29" t="s">
        <v>5</v>
      </c>
      <c r="F4" s="29"/>
      <c r="G4" s="29"/>
      <c r="H4" s="29"/>
    </row>
    <row r="5" spans="1:10" x14ac:dyDescent="0.25">
      <c r="A5" s="9" t="s">
        <v>0</v>
      </c>
      <c r="B5" s="3" t="s">
        <v>1</v>
      </c>
      <c r="C5" s="3" t="s">
        <v>2</v>
      </c>
      <c r="D5" s="4" t="s">
        <v>3</v>
      </c>
      <c r="E5" s="9" t="s">
        <v>0</v>
      </c>
      <c r="F5" s="12" t="s">
        <v>1</v>
      </c>
      <c r="G5" s="3" t="s">
        <v>7</v>
      </c>
      <c r="H5" s="4" t="s">
        <v>3</v>
      </c>
    </row>
    <row r="6" spans="1:10" ht="78.75" x14ac:dyDescent="0.25">
      <c r="A6" s="10">
        <v>42747</v>
      </c>
      <c r="B6" s="2" t="s">
        <v>58</v>
      </c>
      <c r="C6" s="2" t="s">
        <v>15</v>
      </c>
      <c r="D6" s="5">
        <v>3466.73</v>
      </c>
      <c r="E6" s="10">
        <v>42786</v>
      </c>
      <c r="F6" s="13" t="s">
        <v>61</v>
      </c>
      <c r="G6" s="2" t="s">
        <v>30</v>
      </c>
      <c r="H6" s="5">
        <v>421.68</v>
      </c>
    </row>
    <row r="7" spans="1:10" ht="63" x14ac:dyDescent="0.25">
      <c r="A7" s="10">
        <v>42766</v>
      </c>
      <c r="B7" s="2" t="s">
        <v>59</v>
      </c>
      <c r="C7" s="2" t="s">
        <v>15</v>
      </c>
      <c r="D7" s="5">
        <v>3466.74</v>
      </c>
      <c r="E7" s="10">
        <v>42797</v>
      </c>
      <c r="F7" s="13" t="s">
        <v>117</v>
      </c>
      <c r="G7" s="2" t="s">
        <v>33</v>
      </c>
      <c r="H7" s="5">
        <v>796.76</v>
      </c>
    </row>
    <row r="8" spans="1:10" ht="63" x14ac:dyDescent="0.25">
      <c r="A8" s="10">
        <v>42796</v>
      </c>
      <c r="B8" s="2" t="s">
        <v>60</v>
      </c>
      <c r="C8" s="2" t="s">
        <v>15</v>
      </c>
      <c r="D8" s="5">
        <v>3466.73</v>
      </c>
      <c r="E8" s="10">
        <v>42816</v>
      </c>
      <c r="F8" s="13" t="s">
        <v>118</v>
      </c>
      <c r="G8" s="2" t="s">
        <v>30</v>
      </c>
      <c r="H8" s="5">
        <v>631.22</v>
      </c>
      <c r="J8" s="15"/>
    </row>
    <row r="9" spans="1:10" ht="63" x14ac:dyDescent="0.25">
      <c r="A9" s="10">
        <v>42828</v>
      </c>
      <c r="B9" s="2" t="s">
        <v>88</v>
      </c>
      <c r="C9" s="2" t="s">
        <v>15</v>
      </c>
      <c r="D9" s="5">
        <v>3466.73</v>
      </c>
      <c r="E9" s="10">
        <v>42836</v>
      </c>
      <c r="F9" s="13" t="s">
        <v>101</v>
      </c>
      <c r="G9" s="2" t="s">
        <v>21</v>
      </c>
      <c r="H9" s="5">
        <v>563.54</v>
      </c>
      <c r="J9" s="15"/>
    </row>
    <row r="10" spans="1:10" ht="47.25" x14ac:dyDescent="0.25">
      <c r="A10" s="10">
        <v>42857</v>
      </c>
      <c r="B10" s="2" t="s">
        <v>152</v>
      </c>
      <c r="C10" s="2" t="s">
        <v>15</v>
      </c>
      <c r="D10" s="5">
        <v>3466.73</v>
      </c>
      <c r="E10" s="10">
        <v>42838</v>
      </c>
      <c r="F10" s="13" t="s">
        <v>102</v>
      </c>
      <c r="G10" s="2" t="s">
        <v>21</v>
      </c>
      <c r="H10" s="5">
        <v>534.04</v>
      </c>
      <c r="J10" s="15"/>
    </row>
    <row r="11" spans="1:10" ht="47.25" x14ac:dyDescent="0.25">
      <c r="A11" s="10">
        <v>42887</v>
      </c>
      <c r="B11" s="2" t="s">
        <v>169</v>
      </c>
      <c r="C11" s="2" t="s">
        <v>15</v>
      </c>
      <c r="D11" s="5">
        <v>3466.74</v>
      </c>
      <c r="E11" s="10">
        <v>42838</v>
      </c>
      <c r="F11" s="13" t="s">
        <v>112</v>
      </c>
      <c r="G11" s="2" t="s">
        <v>40</v>
      </c>
      <c r="H11" s="5">
        <v>849.86</v>
      </c>
    </row>
    <row r="12" spans="1:10" ht="47.25" x14ac:dyDescent="0.25">
      <c r="A12" s="10">
        <v>42918</v>
      </c>
      <c r="B12" s="2" t="s">
        <v>213</v>
      </c>
      <c r="C12" s="2" t="s">
        <v>15</v>
      </c>
      <c r="D12" s="5">
        <v>3466.73</v>
      </c>
      <c r="E12" s="10">
        <v>42838</v>
      </c>
      <c r="F12" s="13" t="s">
        <v>114</v>
      </c>
      <c r="G12" s="2" t="s">
        <v>21</v>
      </c>
      <c r="H12" s="5">
        <v>534.04</v>
      </c>
      <c r="J12" s="19"/>
    </row>
    <row r="13" spans="1:10" ht="47.25" x14ac:dyDescent="0.25">
      <c r="A13" s="10">
        <v>42948</v>
      </c>
      <c r="B13" s="2" t="s">
        <v>239</v>
      </c>
      <c r="C13" s="2" t="s">
        <v>15</v>
      </c>
      <c r="D13" s="5">
        <v>3466.73</v>
      </c>
      <c r="E13" s="10">
        <v>42842</v>
      </c>
      <c r="F13" s="13" t="s">
        <v>113</v>
      </c>
      <c r="G13" s="2" t="s">
        <v>21</v>
      </c>
      <c r="H13" s="5">
        <v>534.04</v>
      </c>
    </row>
    <row r="14" spans="1:10" ht="63" x14ac:dyDescent="0.25">
      <c r="A14" s="10"/>
      <c r="B14" s="2"/>
      <c r="C14" s="2"/>
      <c r="D14" s="5"/>
      <c r="E14" s="10">
        <v>42844</v>
      </c>
      <c r="F14" s="13" t="s">
        <v>127</v>
      </c>
      <c r="G14" s="2" t="s">
        <v>64</v>
      </c>
      <c r="H14" s="5">
        <v>755.12</v>
      </c>
    </row>
    <row r="15" spans="1:10" ht="63" x14ac:dyDescent="0.25">
      <c r="A15" s="10"/>
      <c r="B15" s="2"/>
      <c r="C15" s="2"/>
      <c r="D15" s="5"/>
      <c r="E15" s="10">
        <v>42851</v>
      </c>
      <c r="F15" s="13" t="s">
        <v>211</v>
      </c>
      <c r="G15" s="2" t="s">
        <v>30</v>
      </c>
      <c r="H15" s="5">
        <v>421.68</v>
      </c>
    </row>
    <row r="16" spans="1:10" ht="63" x14ac:dyDescent="0.25">
      <c r="A16" s="10"/>
      <c r="B16" s="2"/>
      <c r="C16" s="2"/>
      <c r="D16" s="5"/>
      <c r="E16" s="10">
        <v>42874</v>
      </c>
      <c r="F16" s="13" t="s">
        <v>180</v>
      </c>
      <c r="G16" s="2" t="s">
        <v>64</v>
      </c>
      <c r="H16" s="5">
        <v>652.04</v>
      </c>
    </row>
    <row r="17" spans="1:8" ht="63" x14ac:dyDescent="0.25">
      <c r="A17" s="10"/>
      <c r="B17" s="2"/>
      <c r="C17" s="2"/>
      <c r="D17" s="5"/>
      <c r="E17" s="10">
        <v>42874</v>
      </c>
      <c r="F17" s="13" t="s">
        <v>179</v>
      </c>
      <c r="G17" s="2" t="s">
        <v>79</v>
      </c>
      <c r="H17" s="5">
        <v>652.04</v>
      </c>
    </row>
    <row r="18" spans="1:8" ht="47.25" x14ac:dyDescent="0.25">
      <c r="A18" s="10"/>
      <c r="B18" s="2"/>
      <c r="C18" s="2"/>
      <c r="D18" s="5"/>
      <c r="E18" s="10">
        <v>42879</v>
      </c>
      <c r="F18" s="13" t="s">
        <v>164</v>
      </c>
      <c r="G18" s="2" t="s">
        <v>95</v>
      </c>
      <c r="H18" s="5">
        <v>652.04</v>
      </c>
    </row>
    <row r="19" spans="1:8" ht="63" x14ac:dyDescent="0.25">
      <c r="A19" s="10"/>
      <c r="B19" s="2"/>
      <c r="C19" s="2"/>
      <c r="D19" s="5"/>
      <c r="E19" s="10">
        <v>42881</v>
      </c>
      <c r="F19" s="13" t="s">
        <v>178</v>
      </c>
      <c r="G19" s="2" t="s">
        <v>79</v>
      </c>
      <c r="H19" s="5">
        <v>652.04</v>
      </c>
    </row>
    <row r="20" spans="1:8" ht="78.75" x14ac:dyDescent="0.25">
      <c r="A20" s="10"/>
      <c r="B20" s="2"/>
      <c r="C20" s="2"/>
      <c r="D20" s="5"/>
      <c r="E20" s="10">
        <v>42881</v>
      </c>
      <c r="F20" s="13" t="s">
        <v>185</v>
      </c>
      <c r="G20" s="2" t="s">
        <v>40</v>
      </c>
      <c r="H20" s="5">
        <v>985.22</v>
      </c>
    </row>
    <row r="21" spans="1:8" ht="47.25" x14ac:dyDescent="0.25">
      <c r="A21" s="10"/>
      <c r="B21" s="2"/>
      <c r="C21" s="2"/>
      <c r="D21" s="5"/>
      <c r="E21" s="10">
        <v>42884</v>
      </c>
      <c r="F21" s="13" t="s">
        <v>209</v>
      </c>
      <c r="G21" s="2" t="s">
        <v>21</v>
      </c>
      <c r="H21" s="5">
        <v>88.5</v>
      </c>
    </row>
    <row r="22" spans="1:8" ht="63" x14ac:dyDescent="0.25">
      <c r="A22" s="10"/>
      <c r="B22" s="2"/>
      <c r="C22" s="2"/>
      <c r="D22" s="5"/>
      <c r="E22" s="10">
        <v>42884</v>
      </c>
      <c r="F22" s="13" t="s">
        <v>210</v>
      </c>
      <c r="G22" s="2" t="s">
        <v>21</v>
      </c>
      <c r="H22" s="5">
        <v>88.5</v>
      </c>
    </row>
    <row r="23" spans="1:8" ht="47.25" x14ac:dyDescent="0.25">
      <c r="A23" s="10"/>
      <c r="B23" s="2"/>
      <c r="C23" s="2"/>
      <c r="D23" s="5"/>
      <c r="E23" s="10">
        <v>42893</v>
      </c>
      <c r="F23" s="13" t="s">
        <v>208</v>
      </c>
      <c r="G23" s="2" t="s">
        <v>21</v>
      </c>
      <c r="H23" s="5">
        <v>88.5</v>
      </c>
    </row>
    <row r="24" spans="1:8" ht="47.25" x14ac:dyDescent="0.25">
      <c r="A24" s="10"/>
      <c r="B24" s="2"/>
      <c r="C24" s="2"/>
      <c r="D24" s="5"/>
      <c r="E24" s="10">
        <v>42899</v>
      </c>
      <c r="F24" s="13" t="s">
        <v>181</v>
      </c>
      <c r="G24" s="2" t="s">
        <v>21</v>
      </c>
      <c r="H24" s="5">
        <v>84.93</v>
      </c>
    </row>
    <row r="25" spans="1:8" ht="47.25" x14ac:dyDescent="0.25">
      <c r="A25" s="10"/>
      <c r="B25" s="2"/>
      <c r="C25" s="2"/>
      <c r="D25" s="5"/>
      <c r="E25" s="10">
        <v>42906</v>
      </c>
      <c r="F25" s="13" t="s">
        <v>207</v>
      </c>
      <c r="G25" s="2" t="s">
        <v>21</v>
      </c>
      <c r="H25" s="5">
        <v>88.5</v>
      </c>
    </row>
    <row r="26" spans="1:8" ht="63" x14ac:dyDescent="0.25">
      <c r="A26" s="10"/>
      <c r="B26" s="2"/>
      <c r="C26" s="2"/>
      <c r="D26" s="5"/>
      <c r="E26" s="10">
        <v>42908</v>
      </c>
      <c r="F26" s="13" t="s">
        <v>196</v>
      </c>
      <c r="G26" s="2" t="s">
        <v>33</v>
      </c>
      <c r="H26" s="5">
        <v>796.42</v>
      </c>
    </row>
    <row r="27" spans="1:8" ht="47.25" x14ac:dyDescent="0.25">
      <c r="A27" s="10"/>
      <c r="B27" s="2"/>
      <c r="C27" s="2"/>
      <c r="D27" s="5"/>
      <c r="E27" s="10">
        <v>42909</v>
      </c>
      <c r="F27" s="13" t="s">
        <v>197</v>
      </c>
      <c r="G27" s="2" t="s">
        <v>21</v>
      </c>
      <c r="H27" s="5">
        <v>67.680000000000007</v>
      </c>
    </row>
    <row r="28" spans="1:8" ht="63" x14ac:dyDescent="0.25">
      <c r="A28" s="10"/>
      <c r="B28" s="2"/>
      <c r="C28" s="2"/>
      <c r="D28" s="5"/>
      <c r="E28" s="10">
        <v>42915</v>
      </c>
      <c r="F28" s="13" t="s">
        <v>204</v>
      </c>
      <c r="G28" s="2" t="s">
        <v>30</v>
      </c>
      <c r="H28" s="5">
        <v>1094.2</v>
      </c>
    </row>
    <row r="29" spans="1:8" ht="63" x14ac:dyDescent="0.25">
      <c r="A29" s="10"/>
      <c r="B29" s="2"/>
      <c r="C29" s="2"/>
      <c r="D29" s="5"/>
      <c r="E29" s="10">
        <v>42915</v>
      </c>
      <c r="F29" s="13" t="s">
        <v>205</v>
      </c>
      <c r="G29" s="2" t="s">
        <v>79</v>
      </c>
      <c r="H29" s="5">
        <v>787.4</v>
      </c>
    </row>
    <row r="30" spans="1:8" ht="47.25" x14ac:dyDescent="0.25">
      <c r="A30" s="10"/>
      <c r="B30" s="2"/>
      <c r="C30" s="2"/>
      <c r="D30" s="5"/>
      <c r="E30" s="10">
        <v>42920</v>
      </c>
      <c r="F30" s="13" t="s">
        <v>215</v>
      </c>
      <c r="G30" s="2" t="s">
        <v>40</v>
      </c>
      <c r="H30" s="5">
        <v>829.04</v>
      </c>
    </row>
    <row r="31" spans="1:8" ht="47.25" x14ac:dyDescent="0.25">
      <c r="A31" s="10"/>
      <c r="B31" s="2"/>
      <c r="C31" s="2"/>
      <c r="D31" s="5"/>
      <c r="E31" s="10">
        <v>42927</v>
      </c>
      <c r="F31" s="13" t="s">
        <v>217</v>
      </c>
      <c r="G31" s="2" t="s">
        <v>30</v>
      </c>
      <c r="H31" s="5">
        <v>1020.62</v>
      </c>
    </row>
    <row r="32" spans="1:8" ht="63" x14ac:dyDescent="0.25">
      <c r="A32" s="10"/>
      <c r="B32" s="2"/>
      <c r="C32" s="2"/>
      <c r="D32" s="5"/>
      <c r="E32" s="10">
        <v>42930</v>
      </c>
      <c r="F32" s="13" t="s">
        <v>221</v>
      </c>
      <c r="G32" s="2" t="s">
        <v>33</v>
      </c>
      <c r="H32" s="5">
        <v>829.04</v>
      </c>
    </row>
    <row r="33" spans="1:10" ht="63" x14ac:dyDescent="0.25">
      <c r="A33" s="10"/>
      <c r="B33" s="2"/>
      <c r="C33" s="2"/>
      <c r="D33" s="5"/>
      <c r="E33" s="10">
        <v>42947</v>
      </c>
      <c r="F33" s="13" t="s">
        <v>238</v>
      </c>
      <c r="G33" s="2" t="s">
        <v>30</v>
      </c>
      <c r="H33" s="5">
        <v>67.680000000000007</v>
      </c>
    </row>
    <row r="34" spans="1:10" ht="78.75" x14ac:dyDescent="0.25">
      <c r="A34" s="10"/>
      <c r="B34" s="2"/>
      <c r="C34" s="2"/>
      <c r="D34" s="5"/>
      <c r="E34" s="10">
        <v>42949</v>
      </c>
      <c r="F34" s="13" t="s">
        <v>242</v>
      </c>
      <c r="G34" s="2" t="s">
        <v>241</v>
      </c>
      <c r="H34" s="5">
        <v>410.48</v>
      </c>
    </row>
    <row r="35" spans="1:10" x14ac:dyDescent="0.25">
      <c r="A35" s="10"/>
      <c r="B35" s="2"/>
      <c r="C35" s="2"/>
      <c r="D35" s="5"/>
      <c r="E35" s="10"/>
      <c r="F35" s="13"/>
      <c r="G35" s="2"/>
      <c r="H35" s="5"/>
    </row>
    <row r="36" spans="1:10" x14ac:dyDescent="0.25">
      <c r="A36" s="10"/>
      <c r="B36" s="2"/>
      <c r="C36" s="2"/>
      <c r="D36" s="5"/>
      <c r="E36" s="10"/>
      <c r="F36" s="13"/>
      <c r="G36" s="2"/>
      <c r="H36" s="5"/>
    </row>
    <row r="37" spans="1:10" x14ac:dyDescent="0.25">
      <c r="A37" s="10"/>
      <c r="B37" s="2"/>
      <c r="C37" s="2"/>
      <c r="D37" s="5"/>
      <c r="E37" s="10"/>
      <c r="F37" s="13"/>
      <c r="G37" s="2"/>
      <c r="H37" s="5"/>
    </row>
    <row r="38" spans="1:10" x14ac:dyDescent="0.25">
      <c r="A38" s="10"/>
      <c r="B38" s="2"/>
      <c r="C38" s="2"/>
      <c r="D38" s="5"/>
      <c r="E38" s="10"/>
      <c r="F38" s="13"/>
      <c r="G38" s="2"/>
      <c r="H38" s="5"/>
    </row>
    <row r="39" spans="1:10" x14ac:dyDescent="0.25">
      <c r="A39" s="10"/>
      <c r="B39" s="2"/>
      <c r="C39" s="2"/>
      <c r="D39" s="5"/>
      <c r="E39" s="10"/>
      <c r="F39" s="13"/>
      <c r="G39" s="2"/>
      <c r="H39" s="5"/>
    </row>
    <row r="40" spans="1:10" x14ac:dyDescent="0.25">
      <c r="A40" s="10"/>
      <c r="B40" s="2"/>
      <c r="C40" s="2"/>
      <c r="D40" s="5"/>
      <c r="E40" s="10"/>
      <c r="F40" s="13"/>
      <c r="G40" s="2"/>
      <c r="H40" s="5"/>
    </row>
    <row r="41" spans="1:10" x14ac:dyDescent="0.25">
      <c r="A41" s="30" t="s">
        <v>17</v>
      </c>
      <c r="B41" s="31"/>
      <c r="C41" s="32"/>
      <c r="D41" s="7">
        <f>SUM(D6:D40)</f>
        <v>27733.86</v>
      </c>
      <c r="E41" s="30" t="s">
        <v>18</v>
      </c>
      <c r="F41" s="31"/>
      <c r="G41" s="32"/>
      <c r="H41" s="7">
        <f>SUM(H6:H40)</f>
        <v>15976.849999999999</v>
      </c>
    </row>
    <row r="42" spans="1:10" x14ac:dyDescent="0.25">
      <c r="A42" s="37" t="s">
        <v>19</v>
      </c>
      <c r="B42" s="38"/>
      <c r="C42" s="38"/>
      <c r="D42" s="38"/>
      <c r="E42" s="38"/>
      <c r="F42" s="38"/>
      <c r="G42" s="39"/>
      <c r="H42" s="8">
        <f>D41-H41</f>
        <v>11757.010000000002</v>
      </c>
      <c r="J42" s="15"/>
    </row>
    <row r="44" spans="1:10" x14ac:dyDescent="0.25">
      <c r="A44" s="28" t="s">
        <v>246</v>
      </c>
      <c r="B44" s="28"/>
    </row>
  </sheetData>
  <mergeCells count="9">
    <mergeCell ref="A44:B44"/>
    <mergeCell ref="A42:G42"/>
    <mergeCell ref="A1:H1"/>
    <mergeCell ref="A2:H2"/>
    <mergeCell ref="A3:H3"/>
    <mergeCell ref="A4:D4"/>
    <mergeCell ref="E4:H4"/>
    <mergeCell ref="A41:C41"/>
    <mergeCell ref="E41:G41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47"/>
  <sheetViews>
    <sheetView topLeftCell="A22" workbookViewId="0">
      <selection activeCell="A47" sqref="A47"/>
    </sheetView>
  </sheetViews>
  <sheetFormatPr defaultRowHeight="15.75" x14ac:dyDescent="0.25"/>
  <cols>
    <col min="1" max="1" width="14.7109375" style="11" customWidth="1"/>
    <col min="2" max="2" width="35.140625" style="14" customWidth="1"/>
    <col min="3" max="3" width="20.7109375" style="1" customWidth="1"/>
    <col min="4" max="4" width="17.7109375" style="6" customWidth="1"/>
    <col min="5" max="5" width="14.7109375" style="11" customWidth="1"/>
    <col min="6" max="6" width="33.7109375" style="14" customWidth="1"/>
    <col min="7" max="7" width="20.7109375" style="1" customWidth="1"/>
    <col min="8" max="8" width="17.7109375" style="6" customWidth="1"/>
    <col min="9" max="9" width="42.85546875" style="16" bestFit="1" customWidth="1"/>
    <col min="10" max="25" width="9.140625" style="1"/>
  </cols>
  <sheetData>
    <row r="1" spans="1:9" ht="20.25" x14ac:dyDescent="0.25">
      <c r="A1" s="41" t="s">
        <v>13</v>
      </c>
      <c r="B1" s="42"/>
      <c r="C1" s="42"/>
      <c r="D1" s="42"/>
      <c r="E1" s="42"/>
      <c r="F1" s="42"/>
      <c r="G1" s="42"/>
      <c r="H1" s="43"/>
    </row>
    <row r="2" spans="1:9" x14ac:dyDescent="0.25">
      <c r="A2" s="40"/>
      <c r="B2" s="40"/>
      <c r="C2" s="40"/>
      <c r="D2" s="40"/>
      <c r="E2" s="40"/>
      <c r="F2" s="40"/>
      <c r="G2" s="40"/>
      <c r="H2" s="40"/>
    </row>
    <row r="3" spans="1:9" x14ac:dyDescent="0.25">
      <c r="A3" s="44" t="s">
        <v>10</v>
      </c>
      <c r="B3" s="44"/>
      <c r="C3" s="44"/>
      <c r="D3" s="44"/>
      <c r="E3" s="44"/>
      <c r="F3" s="44"/>
      <c r="G3" s="44"/>
      <c r="H3" s="44"/>
    </row>
    <row r="4" spans="1:9" x14ac:dyDescent="0.25">
      <c r="A4" s="29" t="s">
        <v>4</v>
      </c>
      <c r="B4" s="29"/>
      <c r="C4" s="29"/>
      <c r="D4" s="29"/>
      <c r="E4" s="29" t="s">
        <v>5</v>
      </c>
      <c r="F4" s="29"/>
      <c r="G4" s="29"/>
      <c r="H4" s="29"/>
    </row>
    <row r="5" spans="1:9" x14ac:dyDescent="0.25">
      <c r="A5" s="9" t="s">
        <v>0</v>
      </c>
      <c r="B5" s="12" t="s">
        <v>1</v>
      </c>
      <c r="C5" s="3" t="s">
        <v>2</v>
      </c>
      <c r="D5" s="4" t="s">
        <v>3</v>
      </c>
      <c r="E5" s="9" t="s">
        <v>0</v>
      </c>
      <c r="F5" s="12" t="s">
        <v>1</v>
      </c>
      <c r="G5" s="3" t="s">
        <v>7</v>
      </c>
      <c r="H5" s="4" t="s">
        <v>3</v>
      </c>
    </row>
    <row r="6" spans="1:9" x14ac:dyDescent="0.25">
      <c r="A6" s="10">
        <v>42746</v>
      </c>
      <c r="B6" s="13" t="s">
        <v>58</v>
      </c>
      <c r="C6" s="2" t="s">
        <v>15</v>
      </c>
      <c r="D6" s="5">
        <v>2476.2399999999998</v>
      </c>
      <c r="E6" s="10">
        <v>42783</v>
      </c>
      <c r="F6" s="13" t="s">
        <v>49</v>
      </c>
      <c r="G6" s="2" t="s">
        <v>21</v>
      </c>
      <c r="H6" s="5">
        <v>32</v>
      </c>
    </row>
    <row r="7" spans="1:9" ht="31.5" x14ac:dyDescent="0.25">
      <c r="A7" s="10">
        <v>42765</v>
      </c>
      <c r="B7" s="13" t="s">
        <v>59</v>
      </c>
      <c r="C7" s="2" t="s">
        <v>15</v>
      </c>
      <c r="D7" s="5">
        <v>2476.2399999999998</v>
      </c>
      <c r="E7" s="10">
        <v>42796</v>
      </c>
      <c r="F7" s="13" t="s">
        <v>56</v>
      </c>
      <c r="G7" s="2" t="s">
        <v>33</v>
      </c>
      <c r="H7" s="5">
        <v>55.2</v>
      </c>
    </row>
    <row r="8" spans="1:9" x14ac:dyDescent="0.25">
      <c r="A8" s="10">
        <v>42796</v>
      </c>
      <c r="B8" s="13" t="s">
        <v>60</v>
      </c>
      <c r="C8" s="2" t="s">
        <v>15</v>
      </c>
      <c r="D8" s="5">
        <v>2476.2399999999998</v>
      </c>
      <c r="E8" s="10">
        <v>42807</v>
      </c>
      <c r="F8" s="13" t="s">
        <v>74</v>
      </c>
      <c r="G8" s="2" t="s">
        <v>21</v>
      </c>
      <c r="H8" s="5">
        <v>93</v>
      </c>
    </row>
    <row r="9" spans="1:9" ht="67.5" customHeight="1" x14ac:dyDescent="0.25">
      <c r="A9" s="10">
        <v>42823</v>
      </c>
      <c r="B9" s="13" t="s">
        <v>89</v>
      </c>
      <c r="C9" s="2" t="s">
        <v>68</v>
      </c>
      <c r="D9" s="5">
        <v>11100</v>
      </c>
      <c r="E9" s="10">
        <v>42831</v>
      </c>
      <c r="F9" s="13" t="s">
        <v>63</v>
      </c>
      <c r="G9" s="2" t="s">
        <v>64</v>
      </c>
      <c r="H9" s="5">
        <v>849.35</v>
      </c>
      <c r="I9" s="17"/>
    </row>
    <row r="10" spans="1:9" x14ac:dyDescent="0.25">
      <c r="A10" s="10">
        <v>42828</v>
      </c>
      <c r="B10" s="13" t="s">
        <v>88</v>
      </c>
      <c r="C10" s="2" t="s">
        <v>15</v>
      </c>
      <c r="D10" s="5">
        <v>2476.2399999999998</v>
      </c>
      <c r="E10" s="10">
        <v>42831</v>
      </c>
      <c r="F10" s="13" t="s">
        <v>72</v>
      </c>
      <c r="G10" s="2" t="s">
        <v>33</v>
      </c>
      <c r="H10" s="5">
        <v>193.94</v>
      </c>
      <c r="I10" s="17"/>
    </row>
    <row r="11" spans="1:9" ht="31.5" x14ac:dyDescent="0.25">
      <c r="A11" s="10">
        <v>42857</v>
      </c>
      <c r="B11" s="13" t="s">
        <v>152</v>
      </c>
      <c r="C11" s="2" t="s">
        <v>15</v>
      </c>
      <c r="D11" s="5">
        <v>2476.2399999999998</v>
      </c>
      <c r="E11" s="10">
        <v>42831</v>
      </c>
      <c r="F11" s="13" t="s">
        <v>75</v>
      </c>
      <c r="G11" s="2" t="s">
        <v>31</v>
      </c>
      <c r="H11" s="5">
        <v>1509.47</v>
      </c>
    </row>
    <row r="12" spans="1:9" ht="31.5" x14ac:dyDescent="0.25">
      <c r="A12" s="10">
        <v>42887</v>
      </c>
      <c r="B12" s="13" t="s">
        <v>169</v>
      </c>
      <c r="C12" s="2" t="s">
        <v>15</v>
      </c>
      <c r="D12" s="5">
        <v>2476.2399999999998</v>
      </c>
      <c r="E12" s="10">
        <v>42831</v>
      </c>
      <c r="F12" s="13" t="s">
        <v>76</v>
      </c>
      <c r="G12" s="2" t="s">
        <v>64</v>
      </c>
      <c r="H12" s="5">
        <v>738</v>
      </c>
    </row>
    <row r="13" spans="1:9" ht="31.5" x14ac:dyDescent="0.25">
      <c r="A13" s="10">
        <v>42918</v>
      </c>
      <c r="B13" s="13" t="s">
        <v>213</v>
      </c>
      <c r="C13" s="2" t="s">
        <v>15</v>
      </c>
      <c r="D13" s="5">
        <v>2476.2399999999998</v>
      </c>
      <c r="E13" s="10">
        <v>42831</v>
      </c>
      <c r="F13" s="13" t="s">
        <v>77</v>
      </c>
      <c r="G13" s="2" t="s">
        <v>52</v>
      </c>
      <c r="H13" s="5">
        <v>675</v>
      </c>
    </row>
    <row r="14" spans="1:9" ht="31.5" x14ac:dyDescent="0.25">
      <c r="A14" s="10">
        <v>42948</v>
      </c>
      <c r="B14" s="13" t="s">
        <v>239</v>
      </c>
      <c r="C14" s="2" t="s">
        <v>15</v>
      </c>
      <c r="D14" s="5">
        <v>2476.2399999999998</v>
      </c>
      <c r="E14" s="10">
        <v>42831</v>
      </c>
      <c r="F14" s="13" t="s">
        <v>78</v>
      </c>
      <c r="G14" s="2" t="s">
        <v>33</v>
      </c>
      <c r="H14" s="5">
        <v>585</v>
      </c>
    </row>
    <row r="15" spans="1:9" ht="47.25" x14ac:dyDescent="0.25">
      <c r="A15" s="10">
        <v>42951</v>
      </c>
      <c r="B15" s="13" t="s">
        <v>259</v>
      </c>
      <c r="C15" s="2" t="s">
        <v>68</v>
      </c>
      <c r="D15" s="5">
        <v>-2220</v>
      </c>
      <c r="E15" s="10">
        <v>42823</v>
      </c>
      <c r="F15" s="13" t="s">
        <v>98</v>
      </c>
      <c r="G15" s="2" t="s">
        <v>21</v>
      </c>
      <c r="H15" s="5">
        <v>11100</v>
      </c>
    </row>
    <row r="16" spans="1:9" x14ac:dyDescent="0.25">
      <c r="A16" s="10"/>
      <c r="B16" s="13"/>
      <c r="C16" s="2"/>
      <c r="D16" s="5"/>
      <c r="E16" s="10">
        <v>42829</v>
      </c>
      <c r="F16" s="13" t="s">
        <v>97</v>
      </c>
      <c r="G16" s="2" t="s">
        <v>30</v>
      </c>
      <c r="H16" s="5">
        <v>140</v>
      </c>
    </row>
    <row r="17" spans="1:9" ht="31.5" x14ac:dyDescent="0.25">
      <c r="A17" s="10"/>
      <c r="B17" s="13"/>
      <c r="C17" s="2"/>
      <c r="D17" s="5"/>
      <c r="E17" s="10">
        <v>42859</v>
      </c>
      <c r="F17" s="13" t="s">
        <v>83</v>
      </c>
      <c r="G17" s="2" t="s">
        <v>21</v>
      </c>
      <c r="H17" s="5">
        <v>60.74</v>
      </c>
      <c r="I17" s="17"/>
    </row>
    <row r="18" spans="1:9" x14ac:dyDescent="0.25">
      <c r="A18" s="10"/>
      <c r="B18" s="13"/>
      <c r="C18" s="2"/>
      <c r="D18" s="5"/>
      <c r="E18" s="10">
        <v>42859</v>
      </c>
      <c r="F18" s="13" t="s">
        <v>82</v>
      </c>
      <c r="G18" s="2" t="s">
        <v>79</v>
      </c>
      <c r="H18" s="5">
        <v>18.45</v>
      </c>
    </row>
    <row r="19" spans="1:9" ht="31.5" x14ac:dyDescent="0.25">
      <c r="A19" s="10"/>
      <c r="B19" s="13"/>
      <c r="C19" s="2"/>
      <c r="D19" s="5"/>
      <c r="E19" s="10">
        <v>42859</v>
      </c>
      <c r="F19" s="13" t="s">
        <v>80</v>
      </c>
      <c r="G19" s="2" t="s">
        <v>79</v>
      </c>
      <c r="H19" s="5">
        <v>66.38</v>
      </c>
    </row>
    <row r="20" spans="1:9" ht="31.5" x14ac:dyDescent="0.25">
      <c r="A20" s="10"/>
      <c r="B20" s="13"/>
      <c r="C20" s="2"/>
      <c r="D20" s="5"/>
      <c r="E20" s="10">
        <v>42859</v>
      </c>
      <c r="F20" s="13" t="s">
        <v>81</v>
      </c>
      <c r="G20" s="2" t="s">
        <v>31</v>
      </c>
      <c r="H20" s="5">
        <v>103.51</v>
      </c>
    </row>
    <row r="21" spans="1:9" x14ac:dyDescent="0.25">
      <c r="A21" s="10"/>
      <c r="B21" s="13"/>
      <c r="C21" s="2"/>
      <c r="D21" s="5"/>
      <c r="E21" s="10">
        <v>42881</v>
      </c>
      <c r="F21" s="13" t="s">
        <v>182</v>
      </c>
      <c r="G21" s="2" t="s">
        <v>21</v>
      </c>
      <c r="H21" s="5">
        <v>916</v>
      </c>
    </row>
    <row r="22" spans="1:9" x14ac:dyDescent="0.25">
      <c r="A22" s="10"/>
      <c r="B22" s="13"/>
      <c r="C22" s="2"/>
      <c r="D22" s="5"/>
      <c r="E22" s="10">
        <v>42913</v>
      </c>
      <c r="F22" s="13" t="s">
        <v>212</v>
      </c>
      <c r="G22" s="2" t="s">
        <v>21</v>
      </c>
      <c r="H22" s="5">
        <v>120</v>
      </c>
    </row>
    <row r="23" spans="1:9" ht="31.5" x14ac:dyDescent="0.25">
      <c r="A23" s="10"/>
      <c r="B23" s="13"/>
      <c r="C23" s="2"/>
      <c r="D23" s="5"/>
      <c r="E23" s="10">
        <v>42921</v>
      </c>
      <c r="F23" s="13" t="s">
        <v>96</v>
      </c>
      <c r="G23" s="2" t="s">
        <v>32</v>
      </c>
      <c r="H23" s="5">
        <v>406.1</v>
      </c>
    </row>
    <row r="24" spans="1:9" ht="31.5" x14ac:dyDescent="0.25">
      <c r="A24" s="10"/>
      <c r="B24" s="13"/>
      <c r="C24" s="2"/>
      <c r="D24" s="5"/>
      <c r="E24" s="10">
        <v>42921</v>
      </c>
      <c r="F24" s="13" t="s">
        <v>55</v>
      </c>
      <c r="G24" s="2" t="s">
        <v>21</v>
      </c>
      <c r="H24" s="5">
        <v>1445.5</v>
      </c>
    </row>
    <row r="25" spans="1:9" ht="31.5" x14ac:dyDescent="0.25">
      <c r="A25" s="10"/>
      <c r="B25" s="13"/>
      <c r="C25" s="2"/>
      <c r="D25" s="5"/>
      <c r="E25" s="10">
        <v>42928</v>
      </c>
      <c r="F25" s="13" t="s">
        <v>219</v>
      </c>
      <c r="G25" s="2" t="s">
        <v>52</v>
      </c>
      <c r="H25" s="5">
        <v>45.18</v>
      </c>
    </row>
    <row r="26" spans="1:9" ht="47.25" x14ac:dyDescent="0.25">
      <c r="A26" s="10"/>
      <c r="B26" s="13"/>
      <c r="C26" s="2"/>
      <c r="D26" s="5"/>
      <c r="E26" s="10">
        <v>42935</v>
      </c>
      <c r="F26" s="13" t="s">
        <v>222</v>
      </c>
      <c r="G26" s="2" t="s">
        <v>21</v>
      </c>
      <c r="H26" s="5">
        <v>96.85</v>
      </c>
    </row>
    <row r="27" spans="1:9" ht="31.5" x14ac:dyDescent="0.25">
      <c r="A27" s="10"/>
      <c r="B27" s="13"/>
      <c r="C27" s="2"/>
      <c r="D27" s="5"/>
      <c r="E27" s="10">
        <v>42935</v>
      </c>
      <c r="F27" s="13" t="s">
        <v>226</v>
      </c>
      <c r="G27" s="2" t="s">
        <v>32</v>
      </c>
      <c r="H27" s="5">
        <v>736.9</v>
      </c>
    </row>
    <row r="28" spans="1:9" x14ac:dyDescent="0.25">
      <c r="A28" s="10"/>
      <c r="B28" s="13"/>
      <c r="C28" s="2"/>
      <c r="D28" s="5"/>
      <c r="E28" s="10">
        <v>42940</v>
      </c>
      <c r="F28" s="13" t="s">
        <v>233</v>
      </c>
      <c r="G28" s="2" t="s">
        <v>21</v>
      </c>
      <c r="H28" s="5">
        <v>775</v>
      </c>
    </row>
    <row r="29" spans="1:9" ht="47.25" x14ac:dyDescent="0.25">
      <c r="A29" s="10"/>
      <c r="B29" s="13"/>
      <c r="C29" s="2"/>
      <c r="D29" s="5"/>
      <c r="E29" s="10">
        <v>42951</v>
      </c>
      <c r="F29" s="13" t="s">
        <v>258</v>
      </c>
      <c r="G29" s="2" t="s">
        <v>21</v>
      </c>
      <c r="H29" s="5">
        <v>-2220</v>
      </c>
    </row>
    <row r="30" spans="1:9" ht="31.5" x14ac:dyDescent="0.25">
      <c r="A30" s="10"/>
      <c r="B30" s="13"/>
      <c r="C30" s="2"/>
      <c r="D30" s="5"/>
      <c r="E30" s="20"/>
      <c r="F30" s="27" t="s">
        <v>170</v>
      </c>
      <c r="G30" s="21" t="s">
        <v>79</v>
      </c>
      <c r="H30" s="22">
        <v>369</v>
      </c>
      <c r="I30" s="16" t="s">
        <v>247</v>
      </c>
    </row>
    <row r="31" spans="1:9" ht="31.5" x14ac:dyDescent="0.25">
      <c r="A31" s="10"/>
      <c r="B31" s="13"/>
      <c r="C31" s="2"/>
      <c r="D31" s="5"/>
      <c r="E31" s="20"/>
      <c r="F31" s="27" t="s">
        <v>171</v>
      </c>
      <c r="G31" s="21" t="s">
        <v>79</v>
      </c>
      <c r="H31" s="22">
        <v>938</v>
      </c>
      <c r="I31" s="16" t="s">
        <v>247</v>
      </c>
    </row>
    <row r="32" spans="1:9" ht="31.5" x14ac:dyDescent="0.25">
      <c r="A32" s="10"/>
      <c r="B32" s="13"/>
      <c r="C32" s="2"/>
      <c r="D32" s="5"/>
      <c r="E32" s="20"/>
      <c r="F32" s="27" t="s">
        <v>172</v>
      </c>
      <c r="G32" s="21" t="s">
        <v>37</v>
      </c>
      <c r="H32" s="22">
        <v>585</v>
      </c>
      <c r="I32" s="16" t="s">
        <v>247</v>
      </c>
    </row>
    <row r="33" spans="1:8" x14ac:dyDescent="0.25">
      <c r="A33" s="10"/>
      <c r="B33" s="13"/>
      <c r="C33" s="2"/>
      <c r="D33" s="5"/>
      <c r="E33" s="10"/>
      <c r="F33" s="13"/>
      <c r="G33" s="2"/>
      <c r="H33" s="5"/>
    </row>
    <row r="34" spans="1:8" x14ac:dyDescent="0.25">
      <c r="A34" s="10"/>
      <c r="B34" s="13"/>
      <c r="C34" s="2"/>
      <c r="D34" s="5"/>
      <c r="E34" s="10"/>
      <c r="F34" s="13"/>
      <c r="G34" s="2"/>
      <c r="H34" s="5"/>
    </row>
    <row r="35" spans="1:8" x14ac:dyDescent="0.25">
      <c r="A35" s="10"/>
      <c r="B35" s="13"/>
      <c r="C35" s="2"/>
      <c r="D35" s="5"/>
      <c r="E35" s="10"/>
      <c r="F35" s="13"/>
      <c r="G35" s="2"/>
      <c r="H35" s="5"/>
    </row>
    <row r="36" spans="1:8" x14ac:dyDescent="0.25">
      <c r="A36" s="10"/>
      <c r="B36" s="13"/>
      <c r="C36" s="2"/>
      <c r="D36" s="5"/>
      <c r="E36" s="10"/>
      <c r="F36" s="13"/>
      <c r="G36" s="2"/>
      <c r="H36" s="5"/>
    </row>
    <row r="37" spans="1:8" x14ac:dyDescent="0.25">
      <c r="A37" s="10"/>
      <c r="B37" s="13"/>
      <c r="C37" s="2"/>
      <c r="D37" s="5"/>
      <c r="E37" s="10"/>
      <c r="F37" s="13"/>
      <c r="G37" s="2"/>
      <c r="H37" s="5"/>
    </row>
    <row r="38" spans="1:8" x14ac:dyDescent="0.25">
      <c r="A38" s="10"/>
      <c r="B38" s="13"/>
      <c r="C38" s="2"/>
      <c r="D38" s="5"/>
      <c r="E38" s="10"/>
      <c r="F38" s="13"/>
      <c r="G38" s="2"/>
      <c r="H38" s="5"/>
    </row>
    <row r="39" spans="1:8" x14ac:dyDescent="0.25">
      <c r="A39" s="10"/>
      <c r="B39" s="13"/>
      <c r="C39" s="2"/>
      <c r="D39" s="5"/>
      <c r="E39" s="10"/>
      <c r="F39" s="13"/>
      <c r="G39" s="2"/>
      <c r="H39" s="5"/>
    </row>
    <row r="40" spans="1:8" x14ac:dyDescent="0.25">
      <c r="A40" s="10"/>
      <c r="B40" s="13"/>
      <c r="C40" s="2"/>
      <c r="D40" s="5"/>
      <c r="E40" s="10"/>
      <c r="F40" s="13"/>
      <c r="G40" s="2"/>
      <c r="H40" s="5"/>
    </row>
    <row r="41" spans="1:8" x14ac:dyDescent="0.25">
      <c r="A41" s="10"/>
      <c r="B41" s="13"/>
      <c r="C41" s="2"/>
      <c r="D41" s="5"/>
      <c r="E41" s="10"/>
      <c r="F41" s="13"/>
      <c r="G41" s="2"/>
      <c r="H41" s="5"/>
    </row>
    <row r="42" spans="1:8" x14ac:dyDescent="0.25">
      <c r="A42" s="30" t="s">
        <v>17</v>
      </c>
      <c r="B42" s="31"/>
      <c r="C42" s="32"/>
      <c r="D42" s="7">
        <f>SUM(D6:D41)</f>
        <v>28689.919999999991</v>
      </c>
      <c r="E42" s="30" t="s">
        <v>18</v>
      </c>
      <c r="F42" s="31"/>
      <c r="G42" s="32"/>
      <c r="H42" s="7">
        <f>SUM(H6:H41)</f>
        <v>20433.57</v>
      </c>
    </row>
    <row r="43" spans="1:8" x14ac:dyDescent="0.25">
      <c r="A43" s="37" t="s">
        <v>19</v>
      </c>
      <c r="B43" s="38"/>
      <c r="C43" s="38"/>
      <c r="D43" s="38"/>
      <c r="E43" s="38"/>
      <c r="F43" s="38"/>
      <c r="G43" s="39"/>
      <c r="H43" s="8">
        <f>D42-H42</f>
        <v>8256.3499999999913</v>
      </c>
    </row>
    <row r="45" spans="1:8" x14ac:dyDescent="0.25">
      <c r="A45" s="28" t="s">
        <v>246</v>
      </c>
      <c r="B45" s="28"/>
    </row>
    <row r="47" spans="1:8" x14ac:dyDescent="0.25">
      <c r="E47" s="15"/>
    </row>
  </sheetData>
  <mergeCells count="9">
    <mergeCell ref="A45:B45"/>
    <mergeCell ref="A43:G43"/>
    <mergeCell ref="A1:H1"/>
    <mergeCell ref="A2:H2"/>
    <mergeCell ref="A3:H3"/>
    <mergeCell ref="A4:D4"/>
    <mergeCell ref="E4:H4"/>
    <mergeCell ref="A42:C42"/>
    <mergeCell ref="E42:G42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38"/>
  <sheetViews>
    <sheetView workbookViewId="0">
      <selection activeCell="D34" sqref="D34"/>
    </sheetView>
  </sheetViews>
  <sheetFormatPr defaultRowHeight="15.75" x14ac:dyDescent="0.25"/>
  <cols>
    <col min="1" max="1" width="14.7109375" style="11" customWidth="1"/>
    <col min="2" max="2" width="35.140625" style="1" customWidth="1"/>
    <col min="3" max="3" width="20.7109375" style="1" customWidth="1"/>
    <col min="4" max="4" width="17.7109375" style="6" customWidth="1"/>
    <col min="5" max="5" width="14.7109375" style="11" customWidth="1"/>
    <col min="6" max="6" width="33.7109375" style="14" customWidth="1"/>
    <col min="7" max="7" width="20.7109375" style="1" customWidth="1"/>
    <col min="8" max="8" width="17.7109375" style="6" customWidth="1"/>
    <col min="9" max="9" width="4.7109375" style="16" customWidth="1"/>
    <col min="10" max="10" width="15.42578125" style="1" customWidth="1"/>
    <col min="11" max="11" width="14" style="1" bestFit="1" customWidth="1"/>
    <col min="12" max="25" width="9.140625" style="1"/>
  </cols>
  <sheetData>
    <row r="1" spans="1:11" ht="20.25" x14ac:dyDescent="0.25">
      <c r="A1" s="41" t="s">
        <v>13</v>
      </c>
      <c r="B1" s="42"/>
      <c r="C1" s="42"/>
      <c r="D1" s="42"/>
      <c r="E1" s="42"/>
      <c r="F1" s="42"/>
      <c r="G1" s="42"/>
      <c r="H1" s="43"/>
    </row>
    <row r="2" spans="1:11" x14ac:dyDescent="0.25">
      <c r="A2" s="40"/>
      <c r="B2" s="40"/>
      <c r="C2" s="40"/>
      <c r="D2" s="40"/>
      <c r="E2" s="40"/>
      <c r="F2" s="40"/>
      <c r="G2" s="40"/>
      <c r="H2" s="40"/>
    </row>
    <row r="3" spans="1:11" x14ac:dyDescent="0.25">
      <c r="A3" s="44" t="s">
        <v>10</v>
      </c>
      <c r="B3" s="44"/>
      <c r="C3" s="44"/>
      <c r="D3" s="44"/>
      <c r="E3" s="44"/>
      <c r="F3" s="44"/>
      <c r="G3" s="44"/>
      <c r="H3" s="44"/>
    </row>
    <row r="4" spans="1:11" x14ac:dyDescent="0.25">
      <c r="A4" s="29" t="s">
        <v>4</v>
      </c>
      <c r="B4" s="29"/>
      <c r="C4" s="29"/>
      <c r="D4" s="29"/>
      <c r="E4" s="29" t="s">
        <v>5</v>
      </c>
      <c r="F4" s="29"/>
      <c r="G4" s="29"/>
      <c r="H4" s="29"/>
    </row>
    <row r="5" spans="1:11" x14ac:dyDescent="0.25">
      <c r="A5" s="9" t="s">
        <v>0</v>
      </c>
      <c r="B5" s="3" t="s">
        <v>1</v>
      </c>
      <c r="C5" s="3" t="s">
        <v>2</v>
      </c>
      <c r="D5" s="4" t="s">
        <v>3</v>
      </c>
      <c r="E5" s="9" t="s">
        <v>0</v>
      </c>
      <c r="F5" s="12" t="s">
        <v>1</v>
      </c>
      <c r="G5" s="3" t="s">
        <v>7</v>
      </c>
      <c r="H5" s="4" t="s">
        <v>3</v>
      </c>
      <c r="J5" s="26" t="s">
        <v>244</v>
      </c>
      <c r="K5" s="25" t="s">
        <v>245</v>
      </c>
    </row>
    <row r="6" spans="1:11" ht="47.25" x14ac:dyDescent="0.25">
      <c r="A6" s="10">
        <v>42748</v>
      </c>
      <c r="B6" s="2" t="s">
        <v>22</v>
      </c>
      <c r="C6" s="2" t="s">
        <v>23</v>
      </c>
      <c r="D6" s="5">
        <v>2312.48</v>
      </c>
      <c r="E6" s="10">
        <v>42838</v>
      </c>
      <c r="F6" s="13" t="s">
        <v>106</v>
      </c>
      <c r="G6" s="2" t="s">
        <v>31</v>
      </c>
      <c r="H6" s="5">
        <v>3590.57</v>
      </c>
      <c r="J6" s="23" t="s">
        <v>52</v>
      </c>
      <c r="K6" s="24">
        <f>D6+D17+D26</f>
        <v>2464.04</v>
      </c>
    </row>
    <row r="7" spans="1:11" ht="47.25" x14ac:dyDescent="0.25">
      <c r="A7" s="10">
        <v>42748</v>
      </c>
      <c r="B7" s="2" t="s">
        <v>22</v>
      </c>
      <c r="C7" s="2" t="s">
        <v>24</v>
      </c>
      <c r="D7" s="5">
        <v>462.5</v>
      </c>
      <c r="E7" s="10">
        <v>42870</v>
      </c>
      <c r="F7" s="13" t="s">
        <v>157</v>
      </c>
      <c r="G7" s="2" t="s">
        <v>40</v>
      </c>
      <c r="H7" s="5">
        <v>3147.42</v>
      </c>
      <c r="J7" s="23" t="s">
        <v>40</v>
      </c>
      <c r="K7" s="24">
        <f>D11-H7</f>
        <v>1096.3500000000004</v>
      </c>
    </row>
    <row r="8" spans="1:11" x14ac:dyDescent="0.25">
      <c r="A8" s="10">
        <v>42751</v>
      </c>
      <c r="B8" s="2" t="s">
        <v>25</v>
      </c>
      <c r="C8" s="2" t="s">
        <v>26</v>
      </c>
      <c r="D8" s="5">
        <v>123.6</v>
      </c>
      <c r="E8" s="10"/>
      <c r="F8" s="13"/>
      <c r="G8" s="2"/>
      <c r="H8" s="5"/>
      <c r="J8" s="23" t="s">
        <v>21</v>
      </c>
      <c r="K8" s="24">
        <f>D7+D9+D12+D14+D16+D18+D19+D21+D23+D25+D27</f>
        <v>3361.7500000000005</v>
      </c>
    </row>
    <row r="9" spans="1:11" x14ac:dyDescent="0.25">
      <c r="A9" s="10">
        <v>42751</v>
      </c>
      <c r="B9" s="2" t="s">
        <v>25</v>
      </c>
      <c r="C9" s="2" t="s">
        <v>24</v>
      </c>
      <c r="D9" s="5">
        <v>61.8</v>
      </c>
      <c r="E9" s="10"/>
      <c r="F9" s="13"/>
      <c r="G9" s="2"/>
      <c r="H9" s="5"/>
      <c r="J9" s="23" t="s">
        <v>30</v>
      </c>
      <c r="K9" s="24">
        <f>D8+D20+D24</f>
        <v>247.2</v>
      </c>
    </row>
    <row r="10" spans="1:11" x14ac:dyDescent="0.25">
      <c r="A10" s="10">
        <v>42751</v>
      </c>
      <c r="B10" s="2" t="s">
        <v>22</v>
      </c>
      <c r="C10" s="2" t="s">
        <v>27</v>
      </c>
      <c r="D10" s="5">
        <v>3058.31</v>
      </c>
      <c r="E10" s="10"/>
      <c r="F10" s="13"/>
      <c r="G10" s="2"/>
      <c r="H10" s="5"/>
      <c r="J10" s="23" t="s">
        <v>31</v>
      </c>
      <c r="K10" s="24">
        <f>D10+D13+D15+D22-H6</f>
        <v>2004.52</v>
      </c>
    </row>
    <row r="11" spans="1:11" x14ac:dyDescent="0.25">
      <c r="A11" s="10">
        <v>42751</v>
      </c>
      <c r="B11" s="2" t="s">
        <v>22</v>
      </c>
      <c r="C11" s="2" t="s">
        <v>28</v>
      </c>
      <c r="D11" s="5">
        <v>4243.7700000000004</v>
      </c>
      <c r="E11" s="10"/>
      <c r="F11" s="13"/>
      <c r="G11" s="2"/>
      <c r="H11" s="5"/>
      <c r="J11" s="26" t="s">
        <v>243</v>
      </c>
      <c r="K11" s="25">
        <f>SUM(K6:K10)</f>
        <v>9173.86</v>
      </c>
    </row>
    <row r="12" spans="1:11" x14ac:dyDescent="0.25">
      <c r="A12" s="10">
        <v>42751</v>
      </c>
      <c r="B12" s="2" t="s">
        <v>22</v>
      </c>
      <c r="C12" s="2" t="s">
        <v>24</v>
      </c>
      <c r="D12" s="5">
        <v>1868.24</v>
      </c>
      <c r="E12" s="10"/>
      <c r="F12" s="13"/>
      <c r="G12" s="2"/>
      <c r="H12" s="5"/>
    </row>
    <row r="13" spans="1:11" x14ac:dyDescent="0.25">
      <c r="A13" s="10">
        <v>42803</v>
      </c>
      <c r="B13" s="2" t="s">
        <v>22</v>
      </c>
      <c r="C13" s="2" t="s">
        <v>27</v>
      </c>
      <c r="D13" s="5">
        <v>1678</v>
      </c>
      <c r="E13" s="10"/>
      <c r="F13" s="13"/>
      <c r="G13" s="2"/>
      <c r="H13" s="5"/>
    </row>
    <row r="14" spans="1:11" x14ac:dyDescent="0.25">
      <c r="A14" s="10">
        <v>42803</v>
      </c>
      <c r="B14" s="2" t="s">
        <v>22</v>
      </c>
      <c r="C14" s="2" t="s">
        <v>24</v>
      </c>
      <c r="D14" s="5">
        <v>559.34</v>
      </c>
      <c r="E14" s="10"/>
      <c r="F14" s="13"/>
      <c r="G14" s="2"/>
      <c r="H14" s="5"/>
    </row>
    <row r="15" spans="1:11" x14ac:dyDescent="0.25">
      <c r="A15" s="10">
        <v>42845</v>
      </c>
      <c r="B15" s="2" t="s">
        <v>22</v>
      </c>
      <c r="C15" s="2" t="s">
        <v>27</v>
      </c>
      <c r="D15" s="5">
        <v>429.39</v>
      </c>
      <c r="E15" s="10"/>
      <c r="F15" s="13"/>
      <c r="G15" s="2"/>
      <c r="H15" s="5"/>
    </row>
    <row r="16" spans="1:11" x14ac:dyDescent="0.25">
      <c r="A16" s="10">
        <v>42845</v>
      </c>
      <c r="B16" s="2" t="s">
        <v>22</v>
      </c>
      <c r="C16" s="2" t="s">
        <v>24</v>
      </c>
      <c r="D16" s="5">
        <v>143.13</v>
      </c>
      <c r="E16" s="10"/>
      <c r="F16" s="13"/>
      <c r="G16" s="2"/>
      <c r="H16" s="5"/>
    </row>
    <row r="17" spans="1:9" x14ac:dyDescent="0.25">
      <c r="A17" s="10">
        <v>42849</v>
      </c>
      <c r="B17" s="2" t="s">
        <v>141</v>
      </c>
      <c r="C17" s="2" t="s">
        <v>23</v>
      </c>
      <c r="D17" s="5">
        <v>24.98</v>
      </c>
      <c r="E17" s="10"/>
      <c r="F17" s="13"/>
      <c r="G17" s="2"/>
      <c r="H17" s="5"/>
    </row>
    <row r="18" spans="1:9" x14ac:dyDescent="0.25">
      <c r="A18" s="10">
        <v>42849</v>
      </c>
      <c r="B18" s="2" t="s">
        <v>141</v>
      </c>
      <c r="C18" s="2" t="s">
        <v>24</v>
      </c>
      <c r="D18" s="5">
        <v>12.49</v>
      </c>
      <c r="E18" s="10"/>
      <c r="F18" s="13"/>
      <c r="G18" s="2"/>
      <c r="H18" s="5"/>
    </row>
    <row r="19" spans="1:9" x14ac:dyDescent="0.25">
      <c r="A19" s="10">
        <v>42853</v>
      </c>
      <c r="B19" s="2" t="s">
        <v>145</v>
      </c>
      <c r="C19" s="2" t="s">
        <v>24</v>
      </c>
      <c r="D19" s="5">
        <v>24</v>
      </c>
      <c r="E19" s="10"/>
      <c r="F19" s="13"/>
      <c r="G19" s="2"/>
      <c r="H19" s="5"/>
    </row>
    <row r="20" spans="1:9" x14ac:dyDescent="0.25">
      <c r="A20" s="10">
        <v>42877</v>
      </c>
      <c r="B20" s="2" t="s">
        <v>25</v>
      </c>
      <c r="C20" s="2" t="s">
        <v>26</v>
      </c>
      <c r="D20" s="5">
        <v>61.8</v>
      </c>
      <c r="E20" s="10"/>
      <c r="F20" s="13"/>
      <c r="G20" s="2"/>
      <c r="H20" s="5"/>
    </row>
    <row r="21" spans="1:9" x14ac:dyDescent="0.25">
      <c r="A21" s="10">
        <v>42877</v>
      </c>
      <c r="B21" s="2" t="s">
        <v>25</v>
      </c>
      <c r="C21" s="2" t="s">
        <v>24</v>
      </c>
      <c r="D21" s="5">
        <v>30.9</v>
      </c>
      <c r="E21" s="10"/>
      <c r="F21" s="13"/>
      <c r="G21" s="2"/>
      <c r="H21" s="5"/>
    </row>
    <row r="22" spans="1:9" x14ac:dyDescent="0.25">
      <c r="A22" s="10">
        <v>42906</v>
      </c>
      <c r="B22" s="2" t="s">
        <v>22</v>
      </c>
      <c r="C22" s="2" t="s">
        <v>27</v>
      </c>
      <c r="D22" s="5">
        <v>429.39</v>
      </c>
      <c r="E22" s="10"/>
      <c r="F22" s="13"/>
      <c r="G22" s="2"/>
      <c r="H22" s="5"/>
    </row>
    <row r="23" spans="1:9" x14ac:dyDescent="0.25">
      <c r="A23" s="10">
        <v>42906</v>
      </c>
      <c r="B23" s="2" t="s">
        <v>22</v>
      </c>
      <c r="C23" s="2" t="s">
        <v>24</v>
      </c>
      <c r="D23" s="5">
        <v>143.13</v>
      </c>
      <c r="E23" s="10"/>
      <c r="F23" s="13"/>
      <c r="G23" s="2"/>
      <c r="H23" s="5"/>
    </row>
    <row r="24" spans="1:9" x14ac:dyDescent="0.25">
      <c r="A24" s="10">
        <v>42922</v>
      </c>
      <c r="B24" s="2" t="s">
        <v>25</v>
      </c>
      <c r="C24" s="2" t="s">
        <v>26</v>
      </c>
      <c r="D24" s="5">
        <v>61.8</v>
      </c>
      <c r="E24" s="10"/>
      <c r="F24" s="13"/>
      <c r="G24" s="2"/>
      <c r="H24" s="5"/>
    </row>
    <row r="25" spans="1:9" x14ac:dyDescent="0.25">
      <c r="A25" s="10">
        <v>42922</v>
      </c>
      <c r="B25" s="2" t="s">
        <v>25</v>
      </c>
      <c r="C25" s="2" t="s">
        <v>24</v>
      </c>
      <c r="D25" s="5">
        <v>30.9</v>
      </c>
      <c r="E25" s="10"/>
      <c r="F25" s="13"/>
      <c r="G25" s="2"/>
      <c r="H25" s="5"/>
    </row>
    <row r="26" spans="1:9" x14ac:dyDescent="0.25">
      <c r="A26" s="10">
        <v>42940</v>
      </c>
      <c r="B26" s="2" t="s">
        <v>22</v>
      </c>
      <c r="C26" s="2" t="s">
        <v>23</v>
      </c>
      <c r="D26" s="5">
        <v>126.58</v>
      </c>
      <c r="E26" s="10"/>
      <c r="F26" s="13"/>
      <c r="G26" s="2"/>
      <c r="H26" s="5"/>
    </row>
    <row r="27" spans="1:9" x14ac:dyDescent="0.25">
      <c r="A27" s="10">
        <v>42940</v>
      </c>
      <c r="B27" s="2" t="s">
        <v>22</v>
      </c>
      <c r="C27" s="2" t="s">
        <v>24</v>
      </c>
      <c r="D27" s="5">
        <v>25.32</v>
      </c>
      <c r="E27" s="10"/>
      <c r="F27" s="13"/>
      <c r="G27" s="2"/>
      <c r="H27" s="5"/>
    </row>
    <row r="28" spans="1:9" s="1" customFormat="1" x14ac:dyDescent="0.25">
      <c r="A28" s="10"/>
      <c r="B28" s="2"/>
      <c r="C28" s="2"/>
      <c r="D28" s="5"/>
      <c r="E28" s="10"/>
      <c r="F28" s="13"/>
      <c r="G28" s="2"/>
      <c r="H28" s="5"/>
      <c r="I28" s="16"/>
    </row>
    <row r="29" spans="1:9" s="1" customFormat="1" x14ac:dyDescent="0.25">
      <c r="A29" s="10"/>
      <c r="B29" s="2"/>
      <c r="C29" s="2"/>
      <c r="D29" s="5"/>
      <c r="E29" s="10"/>
      <c r="F29" s="13"/>
      <c r="G29" s="2"/>
      <c r="H29" s="5"/>
      <c r="I29" s="16"/>
    </row>
    <row r="30" spans="1:9" s="1" customFormat="1" x14ac:dyDescent="0.25">
      <c r="A30" s="10"/>
      <c r="B30" s="2"/>
      <c r="C30" s="2"/>
      <c r="D30" s="5"/>
      <c r="E30" s="10"/>
      <c r="F30" s="13"/>
      <c r="G30" s="2"/>
      <c r="H30" s="5"/>
      <c r="I30" s="16"/>
    </row>
    <row r="31" spans="1:9" s="1" customFormat="1" x14ac:dyDescent="0.25">
      <c r="A31" s="30" t="s">
        <v>17</v>
      </c>
      <c r="B31" s="31"/>
      <c r="C31" s="32"/>
      <c r="D31" s="7">
        <f>SUM(D6:D30)</f>
        <v>15911.849999999995</v>
      </c>
      <c r="E31" s="30" t="s">
        <v>18</v>
      </c>
      <c r="F31" s="31"/>
      <c r="G31" s="32"/>
      <c r="H31" s="7">
        <f>SUM(H6:H30)</f>
        <v>6737.99</v>
      </c>
      <c r="I31" s="16"/>
    </row>
    <row r="32" spans="1:9" s="1" customFormat="1" x14ac:dyDescent="0.25">
      <c r="A32" s="37" t="s">
        <v>19</v>
      </c>
      <c r="B32" s="38"/>
      <c r="C32" s="38"/>
      <c r="D32" s="38"/>
      <c r="E32" s="38"/>
      <c r="F32" s="38"/>
      <c r="G32" s="39"/>
      <c r="H32" s="8">
        <f>D31-H31</f>
        <v>9173.8599999999951</v>
      </c>
      <c r="I32" s="16"/>
    </row>
    <row r="34" spans="1:25" x14ac:dyDescent="0.25">
      <c r="A34" s="28" t="s">
        <v>246</v>
      </c>
      <c r="B34" s="28"/>
    </row>
    <row r="38" spans="1:25" s="14" customFormat="1" x14ac:dyDescent="0.25">
      <c r="A38" s="11"/>
      <c r="B38" s="1"/>
      <c r="C38" s="1"/>
      <c r="D38" s="6"/>
      <c r="E38" s="15"/>
      <c r="I38" s="1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mergeCells count="9">
    <mergeCell ref="A32:G32"/>
    <mergeCell ref="A34:B34"/>
    <mergeCell ref="A1:H1"/>
    <mergeCell ref="A2:H2"/>
    <mergeCell ref="A3:H3"/>
    <mergeCell ref="A4:D4"/>
    <mergeCell ref="E4:H4"/>
    <mergeCell ref="A31:C31"/>
    <mergeCell ref="E31:G31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28"/>
  <sheetViews>
    <sheetView tabSelected="1" workbookViewId="0">
      <selection activeCell="A6" sqref="A6"/>
    </sheetView>
  </sheetViews>
  <sheetFormatPr defaultRowHeight="15.75" x14ac:dyDescent="0.25"/>
  <cols>
    <col min="1" max="1" width="14.7109375" style="1" customWidth="1"/>
    <col min="2" max="2" width="33.7109375" style="1" customWidth="1"/>
    <col min="3" max="3" width="20.7109375" style="1" customWidth="1"/>
    <col min="4" max="4" width="17.7109375" style="1" customWidth="1"/>
    <col min="5" max="5" width="14.7109375" style="1" customWidth="1"/>
    <col min="6" max="6" width="33.7109375" style="1" customWidth="1"/>
    <col min="7" max="7" width="20.7109375" style="1" customWidth="1"/>
    <col min="8" max="8" width="17.7109375" style="1" customWidth="1"/>
    <col min="9" max="25" width="9.140625" style="1"/>
  </cols>
  <sheetData>
    <row r="1" spans="1:8" ht="20.25" x14ac:dyDescent="0.25">
      <c r="A1" s="41" t="s">
        <v>13</v>
      </c>
      <c r="B1" s="42"/>
      <c r="C1" s="42"/>
      <c r="D1" s="42"/>
      <c r="E1" s="42"/>
      <c r="F1" s="42"/>
      <c r="G1" s="42"/>
      <c r="H1" s="43"/>
    </row>
    <row r="2" spans="1:8" x14ac:dyDescent="0.25">
      <c r="A2" s="40"/>
      <c r="B2" s="40"/>
      <c r="C2" s="40"/>
      <c r="D2" s="40"/>
      <c r="E2" s="40"/>
      <c r="F2" s="40"/>
      <c r="G2" s="40"/>
      <c r="H2" s="40"/>
    </row>
    <row r="3" spans="1:8" x14ac:dyDescent="0.25">
      <c r="A3" s="44" t="s">
        <v>12</v>
      </c>
      <c r="B3" s="44"/>
      <c r="C3" s="44"/>
      <c r="D3" s="44"/>
      <c r="E3" s="44"/>
      <c r="F3" s="44"/>
      <c r="G3" s="44"/>
      <c r="H3" s="44"/>
    </row>
    <row r="4" spans="1:8" x14ac:dyDescent="0.25">
      <c r="A4" s="29" t="s">
        <v>4</v>
      </c>
      <c r="B4" s="29"/>
      <c r="C4" s="29"/>
      <c r="D4" s="29"/>
      <c r="E4" s="29" t="s">
        <v>5</v>
      </c>
      <c r="F4" s="29"/>
      <c r="G4" s="29"/>
      <c r="H4" s="29"/>
    </row>
    <row r="5" spans="1:8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0</v>
      </c>
      <c r="F5" s="3" t="s">
        <v>1</v>
      </c>
      <c r="G5" s="3" t="s">
        <v>7</v>
      </c>
      <c r="H5" s="3" t="s">
        <v>3</v>
      </c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30" t="s">
        <v>17</v>
      </c>
      <c r="B27" s="31"/>
      <c r="C27" s="32"/>
      <c r="D27" s="7">
        <f>SUM(D6:D26)</f>
        <v>0</v>
      </c>
      <c r="E27" s="30" t="s">
        <v>18</v>
      </c>
      <c r="F27" s="31"/>
      <c r="G27" s="32"/>
      <c r="H27" s="7">
        <f>SUM(H6:H26)</f>
        <v>0</v>
      </c>
    </row>
    <row r="28" spans="1:8" x14ac:dyDescent="0.25">
      <c r="A28" s="37" t="s">
        <v>19</v>
      </c>
      <c r="B28" s="38"/>
      <c r="C28" s="38"/>
      <c r="D28" s="38"/>
      <c r="E28" s="38"/>
      <c r="F28" s="38"/>
      <c r="G28" s="39"/>
      <c r="H28" s="8">
        <f>D27-H27</f>
        <v>0</v>
      </c>
    </row>
  </sheetData>
  <mergeCells count="8">
    <mergeCell ref="A28:G28"/>
    <mergeCell ref="A1:H1"/>
    <mergeCell ref="A2:H2"/>
    <mergeCell ref="A3:H3"/>
    <mergeCell ref="A4:D4"/>
    <mergeCell ref="E4:H4"/>
    <mergeCell ref="A27:C27"/>
    <mergeCell ref="E27:G27"/>
  </mergeCells>
  <pageMargins left="0.511811024" right="0.511811024" top="0.78740157499999996" bottom="0.78740157499999996" header="0.31496062000000002" footer="0.31496062000000002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Material de Consumo</vt:lpstr>
      <vt:lpstr>Imprensa</vt:lpstr>
      <vt:lpstr>Passagens</vt:lpstr>
      <vt:lpstr>Diárias</vt:lpstr>
      <vt:lpstr>STPJ (Funcionamento)</vt:lpstr>
      <vt:lpstr>STPJ (Fomento)</vt:lpstr>
      <vt:lpstr>Permanente</vt:lpstr>
      <vt:lpstr>Diárias!Area_de_impressao</vt:lpstr>
      <vt:lpstr>Imprensa!Area_de_impressao</vt:lpstr>
      <vt:lpstr>'Material de Consumo'!Area_de_impressao</vt:lpstr>
      <vt:lpstr>Passagens!Area_de_impressao</vt:lpstr>
      <vt:lpstr>Permanente!Area_de_impressao</vt:lpstr>
      <vt:lpstr>'STPJ (Fomento)'!Area_de_impressao</vt:lpstr>
      <vt:lpstr>'STPJ (Funcionamento)'!Area_de_impressao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Viviane Cristina Ulyssea</dc:creator>
  <cp:lastModifiedBy>CCB</cp:lastModifiedBy>
  <dcterms:created xsi:type="dcterms:W3CDTF">2017-01-27T18:30:55Z</dcterms:created>
  <dcterms:modified xsi:type="dcterms:W3CDTF">2017-08-04T22:12:02Z</dcterms:modified>
</cp:coreProperties>
</file>